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08" windowWidth="15192" windowHeight="7932" firstSheet="1" activeTab="1"/>
  </bookViews>
  <sheets>
    <sheet name="T776" sheetId="1" state="hidden" r:id="rId1"/>
    <sheet name="Loyer1" sheetId="2" r:id="rId2"/>
    <sheet name="Loyer2" sheetId="3" r:id="rId3"/>
    <sheet name="Loyer3" sheetId="4" r:id="rId4"/>
    <sheet name="Loyer4" sheetId="5" r:id="rId5"/>
    <sheet name="Loyer5" sheetId="6" r:id="rId6"/>
    <sheet name="Loyer6" sheetId="7" r:id="rId7"/>
    <sheet name="Programmation" sheetId="8" state="veryHidden" r:id="rId8"/>
    <sheet name="Programation" sheetId="9" state="veryHidden" r:id="rId9"/>
  </sheets>
  <definedNames>
    <definedName name="Année">'Loyer1'!$IV$18</definedName>
    <definedName name="Début">'Programmation'!$F$19</definedName>
    <definedName name="decRep">'Programation'!$G$4</definedName>
    <definedName name="Doublon">'Programmation'!$E$9</definedName>
    <definedName name="DPA">'Programmation'!$B$17</definedName>
    <definedName name="États">'Programmation'!$C$2:$C$7</definedName>
    <definedName name="Fin">'Programmation'!$G$19</definedName>
    <definedName name="FinT776">'Programation'!$I$2</definedName>
    <definedName name="LeNas">'Programmation'!$C$49</definedName>
    <definedName name="LeNom">'Loyer1'!$B$4</definedName>
    <definedName name="LesDates">'Programmation'!$B$19:$D$42</definedName>
    <definedName name="Loyer1Amort">'Loyer1'!#REF!</definedName>
    <definedName name="Loyer1Ass">'Loyer1'!#REF!</definedName>
    <definedName name="Loyer1Coop">'Loyer1'!$L$48</definedName>
    <definedName name="Loyer1Dep">'Loyer1'!$L$27:$L$40</definedName>
    <definedName name="Loyer1FNAAC1">'Loyer1'!#REF!</definedName>
    <definedName name="Loyer1FNAAC2">'Loyer1'!#REF!</definedName>
    <definedName name="loyer1Rev">'Loyer1'!$L$20:$L$21</definedName>
    <definedName name="Loyer2Amort">'Loyer2'!#REF!</definedName>
    <definedName name="Loyer2Ass">'Loyer2'!#REF!</definedName>
    <definedName name="Loyer2Coop">'Loyer2'!$L$48</definedName>
    <definedName name="Loyer2Dep">'Loyer2'!$L$27:$L$40</definedName>
    <definedName name="Loyer2FNAAC1">'Loyer2'!#REF!</definedName>
    <definedName name="Loyer2FNAAC2">'Loyer2'!#REF!</definedName>
    <definedName name="Loyer2Rev">'Loyer2'!$L$20:$L$21</definedName>
    <definedName name="Loyer3Amort">'Loyer3'!#REF!</definedName>
    <definedName name="Loyer3Ass">'Loyer3'!#REF!</definedName>
    <definedName name="Loyer3Coop">'Loyer3'!$L$48</definedName>
    <definedName name="Loyer3Dep">'Loyer3'!$L$27:$L$40</definedName>
    <definedName name="Loyer3FNAAC1">'Loyer3'!#REF!</definedName>
    <definedName name="Loyer3FNAAC2">'Loyer3'!#REF!</definedName>
    <definedName name="Loyer3Rev">'Loyer3'!$L$20:$L$21</definedName>
    <definedName name="Loyer4Amort">'Loyer4'!#REF!</definedName>
    <definedName name="Loyer4Ass">'Loyer4'!#REF!</definedName>
    <definedName name="Loyer4Coop">'Loyer4'!$L$48</definedName>
    <definedName name="Loyer4Dep">'Loyer4'!$L$27:$L$40</definedName>
    <definedName name="loyer4FNAAC1">'Loyer4'!#REF!</definedName>
    <definedName name="Loyer4FNAAC2">'Loyer4'!#REF!</definedName>
    <definedName name="Loyer4Rev">'Loyer4'!$L$20:$L$21</definedName>
    <definedName name="Loyer5Amort">'Loyer5'!#REF!</definedName>
    <definedName name="Loyer5Ass">'Loyer5'!#REF!</definedName>
    <definedName name="Loyer5Coop">'Loyer5'!$L$48</definedName>
    <definedName name="Loyer5Dep">'Loyer5'!$L$27:$L$40</definedName>
    <definedName name="Loyer5FNAAC1">'Loyer5'!#REF!</definedName>
    <definedName name="Loyer5FNAAC2">'Loyer5'!#REF!</definedName>
    <definedName name="Loyer5Rev">'Loyer5'!$L$20:$L$21</definedName>
    <definedName name="Loyer6Amort">'Loyer6'!#REF!</definedName>
    <definedName name="Loyer6Ass">'Loyer6'!#REF!</definedName>
    <definedName name="Loyer6Coop">'Loyer6'!$L$48</definedName>
    <definedName name="Loyer6Dep">'Loyer6'!$L$27:$L$40</definedName>
    <definedName name="Loyer6FNAAC1">'Loyer6'!#REF!</definedName>
    <definedName name="Loyer6FNAAC2">'Loyer6'!#REF!</definedName>
    <definedName name="Loyer6Rev">'Loyer6'!$L$20:$L$21</definedName>
    <definedName name="Loyers">'Programmation'!$A$2:$A$7</definedName>
    <definedName name="NasContribuable">'Loyer1'!$D$14</definedName>
    <definedName name="NasManquant">'Loyer1'!$M$14</definedName>
    <definedName name="NasPourRick">'Programation'!$I$3</definedName>
    <definedName name="NomFichier">'Loyer1'!$L$14</definedName>
    <definedName name="OuiNon">'Programmation'!$H$2:$H$3</definedName>
    <definedName name="Profits">'Programmation'!$B$8</definedName>
    <definedName name="repertoire">'Programation'!$R$4:$T$7</definedName>
    <definedName name="repertoireAnPasse">'Programation'!$T$3</definedName>
    <definedName name="RépertoirePdf">'Programmation'!$C$48</definedName>
    <definedName name="Stopprint1">'Loyer1'!$P$3</definedName>
    <definedName name="StopPrint2">'Loyer2'!$P$3</definedName>
    <definedName name="Stopprint3">'Loyer3'!$P$3</definedName>
    <definedName name="StopPrint4">'Loyer4'!$P$3</definedName>
    <definedName name="StopPrint5">'Loyer5'!$P$3</definedName>
    <definedName name="StopPrint6">'Loyer6'!$P$3</definedName>
    <definedName name="ValidationRépertoire">'Programmation'!$C$50</definedName>
    <definedName name="_xlnm.Print_Area" localSheetId="1">'Loyer1'!$A$1:$J$73</definedName>
    <definedName name="_xlnm.Print_Area" localSheetId="2">'Loyer2'!$A$1:$J$73</definedName>
    <definedName name="_xlnm.Print_Area" localSheetId="3">'Loyer3'!$A$1:$J$73</definedName>
    <definedName name="_xlnm.Print_Area" localSheetId="4">'Loyer4'!$A$1:$J$73</definedName>
    <definedName name="_xlnm.Print_Area" localSheetId="5">'Loyer5'!$A$1:$J$73</definedName>
    <definedName name="_xlnm.Print_Area" localSheetId="6">'Loyer6'!$A$1:$J$73</definedName>
  </definedNames>
  <calcPr fullCalcOnLoad="1"/>
</workbook>
</file>

<file path=xl/comments2.xml><?xml version="1.0" encoding="utf-8"?>
<comments xmlns="http://schemas.openxmlformats.org/spreadsheetml/2006/main">
  <authors>
    <author>Richard Monette</author>
  </authors>
  <commentList>
    <comment ref="H27" authorId="0">
      <text>
        <r>
          <rPr>
            <b/>
            <sz val="9"/>
            <rFont val="Tahoma"/>
            <family val="2"/>
          </rPr>
          <t>Lemieux Cantin:
Si votre portion personnelle est différente du calcul automatique, veuillez inscrire manuellement votre portion personnelle.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Richard Monette</author>
  </authors>
  <commentList>
    <comment ref="H27" authorId="0">
      <text>
        <r>
          <rPr>
            <b/>
            <sz val="9"/>
            <rFont val="Tahoma"/>
            <family val="2"/>
          </rPr>
          <t>Lemieux Cantin:
Si votre portion personnelle est différente du calcul automatique, veuillez inscrire manuellement votre portion personnelle.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Richard Monette</author>
  </authors>
  <commentList>
    <comment ref="H27" authorId="0">
      <text>
        <r>
          <rPr>
            <b/>
            <sz val="9"/>
            <rFont val="Tahoma"/>
            <family val="2"/>
          </rPr>
          <t>Lemieux Cantin:
Si votre portion personnelle est différente du calcul automatique, veuillez inscrire manuellement votre portion personnelle.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Richard Monette</author>
  </authors>
  <commentList>
    <comment ref="H27" authorId="0">
      <text>
        <r>
          <rPr>
            <b/>
            <sz val="9"/>
            <rFont val="Tahoma"/>
            <family val="2"/>
          </rPr>
          <t>Lemieux Cantin:
Si votre portion personnelle est différente du calcul automatique, veuillez inscrire manuellement votre portion personnelle.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Richard Monette</author>
  </authors>
  <commentList>
    <comment ref="H27" authorId="0">
      <text>
        <r>
          <rPr>
            <b/>
            <sz val="9"/>
            <rFont val="Tahoma"/>
            <family val="2"/>
          </rPr>
          <t>Lemieux Cantin:
Si votre portion personnelle est différente du calcul automatique, veuillez inscrire manuellement votre portion personnelle.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Richard Monette</author>
  </authors>
  <commentList>
    <comment ref="H27" authorId="0">
      <text>
        <r>
          <rPr>
            <b/>
            <sz val="9"/>
            <rFont val="Tahoma"/>
            <family val="2"/>
          </rPr>
          <t>Lemieux Cantin:
Si votre portion personnelle est différente du calcul automatique, veuillez inscrire manuellement votre portion personnelle.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<sst xmlns="http://schemas.openxmlformats.org/spreadsheetml/2006/main" count="786" uniqueCount="136">
  <si>
    <t>comparatif</t>
  </si>
  <si>
    <t>amortissement</t>
  </si>
  <si>
    <t>solde final</t>
  </si>
  <si>
    <t>taxprep</t>
  </si>
  <si>
    <t>Exercice – Date du début</t>
  </si>
  <si>
    <t>Exercice  – Date de fin</t>
  </si>
  <si>
    <t>Revenus – Inscrivez le total de vos loyers bruts</t>
  </si>
  <si>
    <t>Autres revenus – Description</t>
  </si>
  <si>
    <t/>
  </si>
  <si>
    <t>Autres revenus – Montant</t>
  </si>
  <si>
    <t>Dépenses – Partie personnelle</t>
  </si>
  <si>
    <t>Dépenses – Publicité</t>
  </si>
  <si>
    <t>Dépenses – Assurances – Dépenses totales</t>
  </si>
  <si>
    <t>Dépenses – Intérêts – Dépenses totales</t>
  </si>
  <si>
    <t>Dépenses – Entretien et réparation – Dépenses totales</t>
  </si>
  <si>
    <t>Dépenses – Frais de gestion et d'administration – Dépenses totales</t>
  </si>
  <si>
    <t>Dépenses – Dépenses relatives aux véhicules à moteur (sans la DPA) – Dépenses totales</t>
  </si>
  <si>
    <t>Dépenses – Frais de bureau – Dépenses totales</t>
  </si>
  <si>
    <t>Dépenses – Frais comptables, juridiques et autres honoraires professionnels – Dépenses totales</t>
  </si>
  <si>
    <t>Dépenses – Impôts fonciers – Dépenses totales</t>
  </si>
  <si>
    <t>Dépenses – Salaires, traitements et avantages (cotisations de l'employeur) – Dépenses totales</t>
  </si>
  <si>
    <t>Dépenses – Frais de voyage – Dépenses totales</t>
  </si>
  <si>
    <t>Dépenses – Services publics – Dépenses totales</t>
  </si>
  <si>
    <t>1 – Dépenses – Autres dépenses</t>
  </si>
  <si>
    <t>1 – Dépenses – Autres dépenses – Dépenses totales</t>
  </si>
  <si>
    <t>Dépenses – Publicité – Partie personnelle</t>
  </si>
  <si>
    <t>Autres dépenses du copropriétaire – Description</t>
  </si>
  <si>
    <t>IDENTIFICATION</t>
  </si>
  <si>
    <t>Exporter vers TAXPREP ?</t>
  </si>
  <si>
    <t>Nom du proprio.</t>
  </si>
  <si>
    <t>Exercice du:</t>
  </si>
  <si>
    <t>au</t>
  </si>
  <si>
    <t>Adresse de location</t>
  </si>
  <si>
    <t>REVENUS</t>
  </si>
  <si>
    <t>comparatif an passé</t>
  </si>
  <si>
    <t>Inscrivez le revenus de vos loyers</t>
  </si>
  <si>
    <t>Autres revenus</t>
  </si>
  <si>
    <t>Total</t>
  </si>
  <si>
    <t>DÉPENSES</t>
  </si>
  <si>
    <t>Dépenses totales</t>
  </si>
  <si>
    <t>Partie personnelle</t>
  </si>
  <si>
    <t>Pourcentage personnel</t>
  </si>
  <si>
    <t>Publicité</t>
  </si>
  <si>
    <t>Assurances</t>
  </si>
  <si>
    <t>Intérêts</t>
  </si>
  <si>
    <t>Entretien et réparation</t>
  </si>
  <si>
    <t>Frais de gestion et d'administration</t>
  </si>
  <si>
    <t>Dépenses automobiles ( sans la DPA )</t>
  </si>
  <si>
    <t>Frais de bureau</t>
  </si>
  <si>
    <t>Honoraires professionnels</t>
  </si>
  <si>
    <t>Impôts fonciers</t>
  </si>
  <si>
    <t>Salaires, traitements et avantages</t>
  </si>
  <si>
    <t>Frais de voyage</t>
  </si>
  <si>
    <t>Services publics</t>
  </si>
  <si>
    <t>Autres dépenses</t>
  </si>
  <si>
    <t>Revenus net ( perte nette ) avant rajustements</t>
  </si>
  <si>
    <t>Portion du copropriétaire</t>
  </si>
  <si>
    <t>Autres dépenses du copropriétaire</t>
  </si>
  <si>
    <t>Autres dépenses de l'associé</t>
  </si>
  <si>
    <t>Total imposable</t>
  </si>
  <si>
    <t>INFORMATIONS SUPPLÉMENTAIRES À L'INTENTION DU PRÉPARATEUR</t>
  </si>
  <si>
    <t>Dernière année ?</t>
  </si>
  <si>
    <t>Non</t>
  </si>
  <si>
    <t>Loyer1</t>
  </si>
  <si>
    <t>Loyer2</t>
  </si>
  <si>
    <t>Loyer3</t>
  </si>
  <si>
    <t>Loyer4</t>
  </si>
  <si>
    <t>Loyer5</t>
  </si>
  <si>
    <t>Loyer6</t>
  </si>
  <si>
    <t>Amortissement (Pas de transfert)</t>
  </si>
  <si>
    <t>fin t776</t>
  </si>
  <si>
    <t>détermine intervention année suivante</t>
  </si>
  <si>
    <t>Disque</t>
  </si>
  <si>
    <t>Répertoire</t>
  </si>
  <si>
    <t>Sous-répertoire 1</t>
  </si>
  <si>
    <t>Sous-répertoire 2</t>
  </si>
  <si>
    <t>Sous-répertoire 3</t>
  </si>
  <si>
    <t>Nom du fichier +extension</t>
  </si>
  <si>
    <t>c</t>
  </si>
  <si>
    <t>mp3</t>
  </si>
  <si>
    <t>TEC - Fichier associés.xls</t>
  </si>
  <si>
    <t>aaa</t>
  </si>
  <si>
    <t>Pour An passé</t>
  </si>
  <si>
    <t>Loyer</t>
  </si>
  <si>
    <t>T776[</t>
  </si>
  <si>
    <t>].Fed.Toasra223</t>
  </si>
  <si>
    <t>].Fed.Toasra350</t>
  </si>
  <si>
    <t>].Fed.Toasra194</t>
  </si>
  <si>
    <t>].Fed.Toasra14</t>
  </si>
  <si>
    <t>].Fed.Toasra15</t>
  </si>
  <si>
    <t>].Fed.Toasra17</t>
  </si>
  <si>
    <t>].Fed.Toasra10</t>
  </si>
  <si>
    <t>].Fed.Toasra18</t>
  </si>
  <si>
    <t>].Fed.Toasra20</t>
  </si>
  <si>
    <t>].Fed.Toasra65</t>
  </si>
  <si>
    <t>].Fed.Toasra63</t>
  </si>
  <si>
    <t>].Fed.Toasra62</t>
  </si>
  <si>
    <t>].Fed.Toasra61</t>
  </si>
  <si>
    <t>].Fed.Toasra67</t>
  </si>
  <si>
    <t>].Fed.Toasra69</t>
  </si>
  <si>
    <t>].Fed.Toasra70</t>
  </si>
  <si>
    <t>].Fed.Toasra60</t>
  </si>
  <si>
    <t>].Fed.Toasra71</t>
  </si>
  <si>
    <t>].Fed.Toasra64</t>
  </si>
  <si>
    <t>No dans taxprep :</t>
  </si>
  <si>
    <t>Validation doublon</t>
  </si>
  <si>
    <t>doublon</t>
  </si>
  <si>
    <t>décision</t>
  </si>
  <si>
    <t>T776[1].OthExp[1].Fed.Toaoxp2</t>
  </si>
  <si>
    <t>].OthExp[1].Fed.Toaoxp2</t>
  </si>
  <si>
    <t>T776[1].OthExp[1].Fed.Toaoxp1</t>
  </si>
  <si>
    <t>].OthExp[1].Fed.Toaoxp1</t>
  </si>
  <si>
    <t>Oui</t>
  </si>
  <si>
    <t>début</t>
  </si>
  <si>
    <t>Fin</t>
  </si>
  <si>
    <t>G:\T12013\scan\export</t>
  </si>
  <si>
    <t>Répertoire PDF</t>
  </si>
  <si>
    <t>NAS</t>
  </si>
  <si>
    <t>].Fed.Toasra719</t>
  </si>
  <si>
    <t>Validation répertoire</t>
  </si>
  <si>
    <t>Autre dépenses du copropriétaire</t>
  </si>
  <si>
    <t>].Fed.Toasra720</t>
  </si>
  <si>
    <t>T776[1].Fed.Toasra725</t>
  </si>
  <si>
    <t>Revenu de location</t>
  </si>
  <si>
    <t>Notes :</t>
  </si>
  <si>
    <t>Déboursés à ajouter aux immobilisations (inscriver du détail)</t>
  </si>
  <si>
    <t>Autres informations utiles</t>
  </si>
  <si>
    <t>Revenu imposable du contribuable</t>
  </si>
  <si>
    <t>Pour usage interne seulement</t>
  </si>
  <si>
    <t>Portion perso si diff.</t>
  </si>
  <si>
    <t>Inscrivez le revenu de vos loyers</t>
  </si>
  <si>
    <t>Revenu net ( perte nette ) avant rajustements</t>
  </si>
  <si>
    <t>Taxes scolaires</t>
  </si>
  <si>
    <t>].Fed.Toasra742</t>
  </si>
  <si>
    <t>Lemieux Cantin S.E.N.C.R.L.</t>
  </si>
  <si>
    <t>Ne pas détruire ou utiliser cet onglet S.V.P.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</si>
</sst>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yyyy/mm/dd;@"/>
    <numFmt numFmtId="173" formatCode="#,##0.00_ ;[Red]\-#,##0.00\ "/>
    <numFmt numFmtId="174" formatCode="#,##0.00_);\(#,##0.00\)"/>
    <numFmt numFmtId="175" formatCode="#,##0_ ;[Red]\-#,##0\ "/>
    <numFmt numFmtId="176" formatCode="000\ 000\ 000"/>
    <numFmt numFmtId="177" formatCode="[$-C0C]d\ mmmm\ yyyy"/>
    <numFmt numFmtId="178" formatCode="#,##0.00;[Red]#,##0.0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#,##0.00_);[Red]\(#,##0.00\)"/>
  </numFmts>
  <fonts count="7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u val="single"/>
      <sz val="7"/>
      <name val="Arial"/>
      <family val="2"/>
    </font>
    <font>
      <b/>
      <sz val="10"/>
      <name val="Arial"/>
      <family val="2"/>
    </font>
    <font>
      <b/>
      <u val="single"/>
      <sz val="8"/>
      <color indexed="17"/>
      <name val="Arial"/>
      <family val="2"/>
    </font>
    <font>
      <b/>
      <sz val="8"/>
      <color indexed="9"/>
      <name val="Arial"/>
      <family val="2"/>
    </font>
    <font>
      <b/>
      <i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30"/>
      <name val="Arial"/>
      <family val="2"/>
    </font>
    <font>
      <b/>
      <sz val="10"/>
      <color indexed="56"/>
      <name val="Arial"/>
      <family val="2"/>
    </font>
    <font>
      <b/>
      <i/>
      <sz val="9"/>
      <color indexed="4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1"/>
      <color rgb="FF0070C0"/>
      <name val="Arial"/>
      <family val="2"/>
    </font>
    <font>
      <b/>
      <sz val="10"/>
      <color rgb="FF002060"/>
      <name val="Arial"/>
      <family val="2"/>
    </font>
    <font>
      <b/>
      <i/>
      <sz val="9"/>
      <color rgb="FF00B0F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59996002912521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0" borderId="2" applyNumberFormat="0" applyFill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12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 applyProtection="1">
      <alignment horizontal="center" wrapText="1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7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174" fontId="0" fillId="0" borderId="0" xfId="0" applyNumberFormat="1" applyAlignment="1">
      <alignment/>
    </xf>
    <xf numFmtId="176" fontId="2" fillId="0" borderId="14" xfId="0" applyNumberFormat="1" applyFont="1" applyBorder="1" applyAlignment="1" applyProtection="1">
      <alignment/>
      <protection locked="0"/>
    </xf>
    <xf numFmtId="173" fontId="1" fillId="0" borderId="14" xfId="0" applyNumberFormat="1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14" fontId="1" fillId="32" borderId="16" xfId="0" applyNumberFormat="1" applyFont="1" applyFill="1" applyBorder="1" applyAlignment="1" applyProtection="1">
      <alignment horizontal="center"/>
      <protection locked="0"/>
    </xf>
    <xf numFmtId="9" fontId="1" fillId="32" borderId="14" xfId="0" applyNumberFormat="1" applyFont="1" applyFill="1" applyBorder="1" applyAlignment="1" applyProtection="1">
      <alignment horizontal="center"/>
      <protection locked="0"/>
    </xf>
    <xf numFmtId="10" fontId="1" fillId="32" borderId="14" xfId="0" applyNumberFormat="1" applyFont="1" applyFill="1" applyBorder="1" applyAlignment="1" applyProtection="1">
      <alignment horizontal="center"/>
      <protection locked="0"/>
    </xf>
    <xf numFmtId="182" fontId="2" fillId="32" borderId="14" xfId="0" applyNumberFormat="1" applyFont="1" applyFill="1" applyBorder="1" applyAlignment="1" applyProtection="1">
      <alignment/>
      <protection locked="0"/>
    </xf>
    <xf numFmtId="182" fontId="12" fillId="32" borderId="17" xfId="0" applyNumberFormat="1" applyFont="1" applyFill="1" applyBorder="1" applyAlignment="1" applyProtection="1">
      <alignment/>
      <protection locked="0"/>
    </xf>
    <xf numFmtId="182" fontId="2" fillId="32" borderId="17" xfId="0" applyNumberFormat="1" applyFont="1" applyFill="1" applyBorder="1" applyAlignment="1" applyProtection="1">
      <alignment/>
      <protection locked="0"/>
    </xf>
    <xf numFmtId="182" fontId="12" fillId="32" borderId="14" xfId="0" applyNumberFormat="1" applyFont="1" applyFill="1" applyBorder="1" applyAlignment="1" applyProtection="1">
      <alignment/>
      <protection locked="0"/>
    </xf>
    <xf numFmtId="0" fontId="65" fillId="0" borderId="0" xfId="0" applyFont="1" applyAlignment="1" applyProtection="1">
      <alignment/>
      <protection hidden="1"/>
    </xf>
    <xf numFmtId="14" fontId="65" fillId="0" borderId="0" xfId="0" applyNumberFormat="1" applyFont="1" applyAlignment="1" applyProtection="1">
      <alignment/>
      <protection hidden="1"/>
    </xf>
    <xf numFmtId="172" fontId="65" fillId="0" borderId="0" xfId="0" applyNumberFormat="1" applyFont="1" applyAlignment="1" applyProtection="1">
      <alignment/>
      <protection hidden="1"/>
    </xf>
    <xf numFmtId="9" fontId="65" fillId="0" borderId="0" xfId="0" applyNumberFormat="1" applyFont="1" applyAlignment="1" applyProtection="1">
      <alignment/>
      <protection hidden="1"/>
    </xf>
    <xf numFmtId="1" fontId="65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3" fontId="2" fillId="0" borderId="0" xfId="0" applyNumberFormat="1" applyFont="1" applyAlignment="1" applyProtection="1">
      <alignment/>
      <protection hidden="1"/>
    </xf>
    <xf numFmtId="173" fontId="66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justify" wrapText="1"/>
      <protection hidden="1"/>
    </xf>
    <xf numFmtId="0" fontId="1" fillId="0" borderId="0" xfId="0" applyFont="1" applyAlignment="1" applyProtection="1">
      <alignment/>
      <protection hidden="1"/>
    </xf>
    <xf numFmtId="0" fontId="67" fillId="0" borderId="0" xfId="0" applyFont="1" applyBorder="1" applyAlignment="1" applyProtection="1">
      <alignment/>
      <protection hidden="1"/>
    </xf>
    <xf numFmtId="173" fontId="68" fillId="0" borderId="0" xfId="0" applyNumberFormat="1" applyFont="1" applyBorder="1" applyAlignment="1" applyProtection="1">
      <alignment horizontal="right"/>
      <protection hidden="1"/>
    </xf>
    <xf numFmtId="174" fontId="2" fillId="0" borderId="0" xfId="0" applyNumberFormat="1" applyFont="1" applyAlignment="1" applyProtection="1">
      <alignment/>
      <protection hidden="1"/>
    </xf>
    <xf numFmtId="173" fontId="4" fillId="0" borderId="0" xfId="0" applyNumberFormat="1" applyFont="1" applyAlignment="1" applyProtection="1">
      <alignment horizontal="justify" wrapText="1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173" fontId="19" fillId="0" borderId="0" xfId="0" applyNumberFormat="1" applyFont="1" applyAlignment="1" applyProtection="1">
      <alignment horizontal="right"/>
      <protection hidden="1"/>
    </xf>
    <xf numFmtId="173" fontId="2" fillId="0" borderId="0" xfId="0" applyNumberFormat="1" applyFont="1" applyAlignment="1" applyProtection="1">
      <alignment horizontal="justify" wrapText="1"/>
      <protection hidden="1"/>
    </xf>
    <xf numFmtId="0" fontId="12" fillId="0" borderId="0" xfId="0" applyNumberFormat="1" applyFont="1" applyAlignment="1" applyProtection="1">
      <alignment horizontal="center"/>
      <protection hidden="1"/>
    </xf>
    <xf numFmtId="0" fontId="69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76" fontId="2" fillId="0" borderId="0" xfId="0" applyNumberFormat="1" applyFont="1" applyBorder="1" applyAlignment="1" applyProtection="1">
      <alignment/>
      <protection hidden="1"/>
    </xf>
    <xf numFmtId="173" fontId="18" fillId="0" borderId="0" xfId="0" applyNumberFormat="1" applyFont="1" applyAlignment="1" applyProtection="1">
      <alignment horizontal="centerContinuous"/>
      <protection hidden="1"/>
    </xf>
    <xf numFmtId="173" fontId="19" fillId="0" borderId="0" xfId="0" applyNumberFormat="1" applyFont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5" fontId="9" fillId="33" borderId="0" xfId="0" applyNumberFormat="1" applyFont="1" applyFill="1" applyAlignment="1" applyProtection="1">
      <alignment horizontal="center"/>
      <protection hidden="1"/>
    </xf>
    <xf numFmtId="174" fontId="2" fillId="0" borderId="18" xfId="0" applyNumberFormat="1" applyFont="1" applyBorder="1" applyAlignment="1" applyProtection="1">
      <alignment/>
      <protection hidden="1"/>
    </xf>
    <xf numFmtId="182" fontId="18" fillId="0" borderId="0" xfId="0" applyNumberFormat="1" applyFont="1" applyAlignment="1" applyProtection="1">
      <alignment/>
      <protection hidden="1"/>
    </xf>
    <xf numFmtId="174" fontId="1" fillId="0" borderId="18" xfId="0" applyNumberFormat="1" applyFont="1" applyBorder="1" applyAlignment="1" applyProtection="1">
      <alignment/>
      <protection hidden="1"/>
    </xf>
    <xf numFmtId="174" fontId="2" fillId="0" borderId="0" xfId="0" applyNumberFormat="1" applyFont="1" applyBorder="1" applyAlignment="1" applyProtection="1">
      <alignment/>
      <protection hidden="1"/>
    </xf>
    <xf numFmtId="173" fontId="10" fillId="0" borderId="0" xfId="0" applyNumberFormat="1" applyFont="1" applyAlignment="1" applyProtection="1">
      <alignment horizontal="center"/>
      <protection hidden="1"/>
    </xf>
    <xf numFmtId="173" fontId="11" fillId="0" borderId="0" xfId="0" applyNumberFormat="1" applyFont="1" applyAlignment="1" applyProtection="1">
      <alignment horizontal="center"/>
      <protection hidden="1"/>
    </xf>
    <xf numFmtId="174" fontId="8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/>
      <protection hidden="1"/>
    </xf>
    <xf numFmtId="0" fontId="9" fillId="33" borderId="0" xfId="0" applyFont="1" applyFill="1" applyAlignment="1" applyProtection="1">
      <alignment horizontal="center"/>
      <protection hidden="1"/>
    </xf>
    <xf numFmtId="173" fontId="2" fillId="0" borderId="18" xfId="0" applyNumberFormat="1" applyFont="1" applyFill="1" applyBorder="1" applyAlignment="1" applyProtection="1">
      <alignment/>
      <protection hidden="1"/>
    </xf>
    <xf numFmtId="173" fontId="2" fillId="0" borderId="19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73" fontId="2" fillId="0" borderId="20" xfId="0" applyNumberFormat="1" applyFont="1" applyBorder="1" applyAlignment="1" applyProtection="1">
      <alignment/>
      <protection hidden="1"/>
    </xf>
    <xf numFmtId="173" fontId="1" fillId="0" borderId="0" xfId="0" applyNumberFormat="1" applyFont="1" applyAlignment="1" applyProtection="1">
      <alignment/>
      <protection hidden="1"/>
    </xf>
    <xf numFmtId="174" fontId="1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73" fontId="2" fillId="0" borderId="0" xfId="0" applyNumberFormat="1" applyFont="1" applyFill="1" applyAlignment="1" applyProtection="1">
      <alignment/>
      <protection hidden="1"/>
    </xf>
    <xf numFmtId="182" fontId="2" fillId="0" borderId="0" xfId="0" applyNumberFormat="1" applyFont="1" applyFill="1" applyBorder="1" applyAlignment="1" applyProtection="1">
      <alignment/>
      <protection hidden="1"/>
    </xf>
    <xf numFmtId="174" fontId="2" fillId="0" borderId="0" xfId="0" applyNumberFormat="1" applyFont="1" applyFill="1" applyBorder="1" applyAlignment="1" applyProtection="1">
      <alignment/>
      <protection hidden="1"/>
    </xf>
    <xf numFmtId="173" fontId="2" fillId="0" borderId="0" xfId="0" applyNumberFormat="1" applyFont="1" applyFill="1" applyAlignment="1" applyProtection="1">
      <alignment horizontal="justify" wrapText="1"/>
      <protection hidden="1"/>
    </xf>
    <xf numFmtId="0" fontId="0" fillId="0" borderId="0" xfId="0" applyFill="1" applyAlignment="1" applyProtection="1">
      <alignment/>
      <protection hidden="1"/>
    </xf>
    <xf numFmtId="0" fontId="13" fillId="0" borderId="0" xfId="0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Continuous"/>
      <protection hidden="1"/>
    </xf>
    <xf numFmtId="173" fontId="2" fillId="0" borderId="0" xfId="0" applyNumberFormat="1" applyFont="1" applyAlignment="1" applyProtection="1">
      <alignment horizontal="centerContinuous"/>
      <protection hidden="1"/>
    </xf>
    <xf numFmtId="182" fontId="2" fillId="0" borderId="0" xfId="0" applyNumberFormat="1" applyFont="1" applyAlignment="1" applyProtection="1">
      <alignment/>
      <protection hidden="1"/>
    </xf>
    <xf numFmtId="0" fontId="14" fillId="33" borderId="0" xfId="0" applyFont="1" applyFill="1" applyAlignment="1" applyProtection="1">
      <alignment horizontal="center"/>
      <protection hidden="1"/>
    </xf>
    <xf numFmtId="173" fontId="2" fillId="32" borderId="18" xfId="0" applyNumberFormat="1" applyFont="1" applyFill="1" applyBorder="1" applyAlignment="1" applyProtection="1">
      <alignment/>
      <protection hidden="1"/>
    </xf>
    <xf numFmtId="182" fontId="21" fillId="0" borderId="0" xfId="0" applyNumberFormat="1" applyFont="1" applyAlignment="1" applyProtection="1">
      <alignment/>
      <protection hidden="1"/>
    </xf>
    <xf numFmtId="173" fontId="2" fillId="34" borderId="21" xfId="0" applyNumberFormat="1" applyFont="1" applyFill="1" applyBorder="1" applyAlignment="1" applyProtection="1">
      <alignment horizontal="justify" wrapText="1"/>
      <protection locked="0"/>
    </xf>
    <xf numFmtId="0" fontId="22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82" fontId="2" fillId="32" borderId="22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hidden="1"/>
    </xf>
    <xf numFmtId="0" fontId="7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3" fontId="2" fillId="0" borderId="0" xfId="0" applyNumberFormat="1" applyFont="1" applyAlignment="1" applyProtection="1">
      <alignment horizontal="center" vertical="center"/>
      <protection hidden="1"/>
    </xf>
    <xf numFmtId="173" fontId="2" fillId="0" borderId="0" xfId="0" applyNumberFormat="1" applyFont="1" applyAlignment="1" applyProtection="1">
      <alignment horizontal="justify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73" fontId="71" fillId="0" borderId="0" xfId="0" applyNumberFormat="1" applyFont="1" applyAlignment="1" applyProtection="1">
      <alignment horizontal="justify" wrapText="1"/>
      <protection hidden="1"/>
    </xf>
    <xf numFmtId="182" fontId="18" fillId="0" borderId="23" xfId="0" applyNumberFormat="1" applyFont="1" applyFill="1" applyBorder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2" fillId="0" borderId="24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0" fillId="0" borderId="25" xfId="0" applyBorder="1" applyAlignment="1" applyProtection="1">
      <alignment horizontal="justify" vertical="center" wrapText="1"/>
      <protection locked="0"/>
    </xf>
    <xf numFmtId="0" fontId="2" fillId="0" borderId="26" xfId="0" applyFont="1" applyBorder="1" applyAlignment="1" applyProtection="1">
      <alignment horizontal="justify" vertical="center" wrapText="1"/>
      <protection locked="0"/>
    </xf>
    <xf numFmtId="0" fontId="0" fillId="0" borderId="20" xfId="0" applyBorder="1" applyAlignment="1" applyProtection="1">
      <alignment horizontal="justify" vertical="center" wrapText="1"/>
      <protection locked="0"/>
    </xf>
    <xf numFmtId="0" fontId="0" fillId="0" borderId="27" xfId="0" applyBorder="1" applyAlignment="1" applyProtection="1">
      <alignment horizontal="justify" vertical="center" wrapText="1"/>
      <protection locked="0"/>
    </xf>
    <xf numFmtId="0" fontId="2" fillId="0" borderId="28" xfId="0" applyFont="1" applyBorder="1" applyAlignment="1" applyProtection="1">
      <alignment horizontal="justify" vertical="center" wrapText="1"/>
      <protection locked="0"/>
    </xf>
    <xf numFmtId="0" fontId="0" fillId="0" borderId="29" xfId="0" applyBorder="1" applyAlignment="1" applyProtection="1">
      <alignment horizontal="justify" vertical="center" wrapText="1"/>
      <protection locked="0"/>
    </xf>
    <xf numFmtId="0" fontId="0" fillId="0" borderId="30" xfId="0" applyBorder="1" applyAlignment="1" applyProtection="1">
      <alignment horizontal="justify" vertical="center" wrapText="1"/>
      <protection locked="0"/>
    </xf>
    <xf numFmtId="0" fontId="2" fillId="32" borderId="17" xfId="0" applyFont="1" applyFill="1" applyBorder="1" applyAlignment="1" applyProtection="1">
      <alignment/>
      <protection locked="0"/>
    </xf>
    <xf numFmtId="0" fontId="2" fillId="32" borderId="21" xfId="0" applyFont="1" applyFill="1" applyBorder="1" applyAlignment="1" applyProtection="1">
      <alignment/>
      <protection locked="0"/>
    </xf>
    <xf numFmtId="0" fontId="2" fillId="32" borderId="31" xfId="0" applyFont="1" applyFill="1" applyBorder="1" applyAlignment="1" applyProtection="1">
      <alignment/>
      <protection locked="0"/>
    </xf>
    <xf numFmtId="0" fontId="1" fillId="32" borderId="32" xfId="0" applyFont="1" applyFill="1" applyBorder="1" applyAlignment="1" applyProtection="1">
      <alignment/>
      <protection locked="0"/>
    </xf>
    <xf numFmtId="0" fontId="7" fillId="32" borderId="33" xfId="0" applyFont="1" applyFill="1" applyBorder="1" applyAlignment="1" applyProtection="1">
      <alignment/>
      <protection locked="0"/>
    </xf>
    <xf numFmtId="0" fontId="7" fillId="32" borderId="34" xfId="0" applyFont="1" applyFill="1" applyBorder="1" applyAlignment="1" applyProtection="1">
      <alignment/>
      <protection locked="0"/>
    </xf>
    <xf numFmtId="0" fontId="0" fillId="32" borderId="21" xfId="0" applyFill="1" applyBorder="1" applyAlignment="1" applyProtection="1">
      <alignment/>
      <protection locked="0"/>
    </xf>
    <xf numFmtId="0" fontId="0" fillId="32" borderId="31" xfId="0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3"/>
  <sheetViews>
    <sheetView zoomScalePageLayoutView="0" workbookViewId="0" topLeftCell="A1">
      <selection activeCell="EE1" sqref="EE1"/>
    </sheetView>
  </sheetViews>
  <sheetFormatPr defaultColWidth="11.421875" defaultRowHeight="12.75"/>
  <cols>
    <col min="1" max="1" width="2.28125" style="27" customWidth="1"/>
    <col min="2" max="130" width="2.28125" style="27" hidden="1" customWidth="1"/>
    <col min="131" max="131" width="0" style="27" hidden="1" customWidth="1"/>
    <col min="132" max="16384" width="11.421875" style="27" customWidth="1"/>
  </cols>
  <sheetData>
    <row r="1" spans="5:256" ht="17.25">
      <c r="E1" s="27" t="s">
        <v>0</v>
      </c>
      <c r="G1" s="27" t="s">
        <v>1</v>
      </c>
      <c r="H1" s="27" t="s">
        <v>2</v>
      </c>
      <c r="EE1" s="103" t="s">
        <v>135</v>
      </c>
      <c r="IV1" s="27" t="s">
        <v>3</v>
      </c>
    </row>
    <row r="2" spans="1:30" ht="12.75">
      <c r="A2" s="27" t="str">
        <f>IF(Loyer1!$G$1="N","",+'T776'!AA2)</f>
        <v>T776[1].Fed.Toasra14</v>
      </c>
      <c r="B2" s="28" t="str">
        <f>IF(A2="",0,+YEAR(C2)&amp;"-"&amp;MONTH(C2)&amp;"-"&amp;DAY(C2))</f>
        <v>2018-1-1</v>
      </c>
      <c r="C2" s="28">
        <f>+Loyer1!B5</f>
        <v>43101</v>
      </c>
      <c r="D2" s="27" t="s">
        <v>4</v>
      </c>
      <c r="E2" s="29">
        <v>38718</v>
      </c>
      <c r="F2" s="27">
        <v>1</v>
      </c>
      <c r="G2" s="27">
        <v>0</v>
      </c>
      <c r="H2" s="27">
        <v>0</v>
      </c>
      <c r="AA2" s="27" t="str">
        <f>IF(AD2=0,"",+AB2&amp;AD2&amp;AC2)</f>
        <v>T776[1].Fed.Toasra14</v>
      </c>
      <c r="AB2" s="27" t="s">
        <v>84</v>
      </c>
      <c r="AC2" s="27" t="s">
        <v>88</v>
      </c>
      <c r="AD2" s="27">
        <f>+Loyer1!I5</f>
        <v>1</v>
      </c>
    </row>
    <row r="3" spans="1:50" ht="12.75">
      <c r="A3" s="27" t="str">
        <f>IF(Loyer1!$G$1="N","",+'T776'!AA3)</f>
        <v>T776[1].Fed.Toasra15</v>
      </c>
      <c r="B3" s="28" t="str">
        <f>IF(A3="",0,+YEAR(C3)&amp;"-"&amp;MONTH(C3)&amp;"-"&amp;DAY(C3))</f>
        <v>2018-12-31</v>
      </c>
      <c r="C3" s="28">
        <f>+Loyer1!D5</f>
        <v>43465</v>
      </c>
      <c r="D3" s="27" t="s">
        <v>5</v>
      </c>
      <c r="E3" s="29">
        <v>39082</v>
      </c>
      <c r="F3" s="27">
        <v>2</v>
      </c>
      <c r="G3" s="27">
        <v>0</v>
      </c>
      <c r="H3" s="27">
        <v>0</v>
      </c>
      <c r="AA3" s="27" t="str">
        <f aca="true" t="shared" si="0" ref="AA3:AA64">IF(AD3=0,"",+AB3&amp;AD3&amp;AC3)</f>
        <v>T776[1].Fed.Toasra15</v>
      </c>
      <c r="AB3" s="27" t="s">
        <v>84</v>
      </c>
      <c r="AC3" s="27" t="s">
        <v>89</v>
      </c>
      <c r="AD3" s="27">
        <f>+AD2</f>
        <v>1</v>
      </c>
      <c r="AX3" s="28">
        <v>40878</v>
      </c>
    </row>
    <row r="4" spans="1:50" ht="12.75">
      <c r="A4" s="27" t="str">
        <f>IF(Loyer1!$G$1="N","",+'T776'!AA4)</f>
        <v>T776[1].Fed.Toasra17</v>
      </c>
      <c r="B4" s="27">
        <f aca="true" t="shared" si="1" ref="B4:B64">IF(A4="",0,+C4)</f>
        <v>0</v>
      </c>
      <c r="C4" s="27">
        <f>+Loyer1!H20</f>
        <v>0</v>
      </c>
      <c r="D4" s="27" t="s">
        <v>6</v>
      </c>
      <c r="E4" s="27">
        <v>0</v>
      </c>
      <c r="F4" s="27">
        <v>3</v>
      </c>
      <c r="G4" s="27">
        <v>0</v>
      </c>
      <c r="H4" s="27">
        <v>0</v>
      </c>
      <c r="AA4" s="27" t="str">
        <f t="shared" si="0"/>
        <v>T776[1].Fed.Toasra17</v>
      </c>
      <c r="AB4" s="27" t="s">
        <v>84</v>
      </c>
      <c r="AC4" s="27" t="s">
        <v>90</v>
      </c>
      <c r="AD4" s="27">
        <f aca="true" t="shared" si="2" ref="AD4:AD25">+AD3</f>
        <v>1</v>
      </c>
      <c r="AX4" s="27">
        <f>MONTH(AX3)</f>
        <v>12</v>
      </c>
    </row>
    <row r="5" spans="1:35" ht="12.75">
      <c r="A5" s="27" t="str">
        <f>IF(Loyer1!$G$1="N","",+'T776'!AA5)</f>
        <v>T776[1].Fed.Toasra10</v>
      </c>
      <c r="B5" s="27">
        <f t="shared" si="1"/>
        <v>2</v>
      </c>
      <c r="C5" s="27">
        <f>IF(Loyer1!B21=0,"",+Loyer1!B21)</f>
        <v>2</v>
      </c>
      <c r="D5" s="27" t="s">
        <v>7</v>
      </c>
      <c r="E5" s="27" t="s">
        <v>8</v>
      </c>
      <c r="F5" s="27">
        <v>4</v>
      </c>
      <c r="G5" s="27">
        <v>0</v>
      </c>
      <c r="H5" s="27">
        <v>0</v>
      </c>
      <c r="AA5" s="27" t="str">
        <f t="shared" si="0"/>
        <v>T776[1].Fed.Toasra10</v>
      </c>
      <c r="AB5" s="27" t="s">
        <v>84</v>
      </c>
      <c r="AC5" s="27" t="s">
        <v>91</v>
      </c>
      <c r="AD5" s="27">
        <f t="shared" si="2"/>
        <v>1</v>
      </c>
      <c r="AI5" s="27" t="s">
        <v>122</v>
      </c>
    </row>
    <row r="6" spans="1:50" ht="12.75">
      <c r="A6" s="27" t="str">
        <f>IF(Loyer1!$G$1="N","",+'T776'!AA6)</f>
        <v>T776[1].Fed.Toasra18</v>
      </c>
      <c r="B6" s="27">
        <f t="shared" si="1"/>
        <v>0</v>
      </c>
      <c r="C6" s="27">
        <f>+Loyer1!H21</f>
        <v>0</v>
      </c>
      <c r="D6" s="27" t="s">
        <v>9</v>
      </c>
      <c r="E6" s="27">
        <v>0</v>
      </c>
      <c r="F6" s="27">
        <v>5</v>
      </c>
      <c r="G6" s="27">
        <v>0</v>
      </c>
      <c r="H6" s="27">
        <v>0</v>
      </c>
      <c r="AA6" s="27" t="str">
        <f t="shared" si="0"/>
        <v>T776[1].Fed.Toasra18</v>
      </c>
      <c r="AB6" s="27" t="s">
        <v>84</v>
      </c>
      <c r="AC6" s="27" t="s">
        <v>92</v>
      </c>
      <c r="AD6" s="27">
        <f t="shared" si="2"/>
        <v>1</v>
      </c>
      <c r="AX6" s="27">
        <f>YEAR(AX3)</f>
        <v>2011</v>
      </c>
    </row>
    <row r="7" spans="1:30" ht="12.75">
      <c r="A7" s="27" t="str">
        <f>IF(Loyer1!$G$1="N","",+'T776'!AA7)</f>
        <v>T776[1].Fed.Toasra20</v>
      </c>
      <c r="B7" s="27">
        <f>IF(A7="",0,+C7*100)</f>
        <v>0</v>
      </c>
      <c r="C7" s="30">
        <f>+Loyer1!G26</f>
        <v>0</v>
      </c>
      <c r="D7" s="27" t="s">
        <v>10</v>
      </c>
      <c r="E7" s="27">
        <v>0</v>
      </c>
      <c r="F7" s="27">
        <v>6</v>
      </c>
      <c r="G7" s="27">
        <v>0</v>
      </c>
      <c r="H7" s="27">
        <v>0</v>
      </c>
      <c r="AA7" s="27" t="str">
        <f t="shared" si="0"/>
        <v>T776[1].Fed.Toasra20</v>
      </c>
      <c r="AB7" s="27" t="s">
        <v>84</v>
      </c>
      <c r="AC7" s="27" t="s">
        <v>93</v>
      </c>
      <c r="AD7" s="27">
        <f t="shared" si="2"/>
        <v>1</v>
      </c>
    </row>
    <row r="8" spans="1:50" ht="12.75">
      <c r="A8" s="27" t="str">
        <f>IF(Loyer1!$G$1="N","",+'T776'!AA8)</f>
        <v>T776[1].Fed.Toasra65</v>
      </c>
      <c r="B8" s="27">
        <f t="shared" si="1"/>
        <v>0</v>
      </c>
      <c r="C8" s="27">
        <f>+Loyer1!F27</f>
        <v>0</v>
      </c>
      <c r="D8" s="27" t="s">
        <v>11</v>
      </c>
      <c r="E8" s="27">
        <v>0</v>
      </c>
      <c r="AA8" s="27" t="str">
        <f t="shared" si="0"/>
        <v>T776[1].Fed.Toasra65</v>
      </c>
      <c r="AB8" s="27" t="s">
        <v>84</v>
      </c>
      <c r="AC8" s="27" t="s">
        <v>94</v>
      </c>
      <c r="AD8" s="27">
        <f t="shared" si="2"/>
        <v>1</v>
      </c>
      <c r="AX8" s="27">
        <f>DAY(AX3)</f>
        <v>1</v>
      </c>
    </row>
    <row r="9" spans="1:30" ht="12.75">
      <c r="A9" s="27" t="str">
        <f>IF(Loyer1!$G$1="N","",+'T776'!AA9)</f>
        <v>T776[1].Fed.Toasra63</v>
      </c>
      <c r="B9" s="27">
        <f t="shared" si="1"/>
        <v>0</v>
      </c>
      <c r="C9" s="27">
        <f>+Loyer1!F28</f>
        <v>0</v>
      </c>
      <c r="D9" s="27" t="s">
        <v>12</v>
      </c>
      <c r="E9" s="27">
        <v>0</v>
      </c>
      <c r="AA9" s="27" t="str">
        <f t="shared" si="0"/>
        <v>T776[1].Fed.Toasra63</v>
      </c>
      <c r="AB9" s="27" t="s">
        <v>84</v>
      </c>
      <c r="AC9" s="27" t="s">
        <v>95</v>
      </c>
      <c r="AD9" s="27">
        <f t="shared" si="2"/>
        <v>1</v>
      </c>
    </row>
    <row r="10" spans="1:30" ht="12.75">
      <c r="A10" s="27" t="str">
        <f>IF(Loyer1!$G$1="N","",+'T776'!AA10)</f>
        <v>T776[1].Fed.Toasra62</v>
      </c>
      <c r="B10" s="27">
        <f t="shared" si="1"/>
        <v>0</v>
      </c>
      <c r="C10" s="27">
        <f>+Loyer1!F29</f>
        <v>0</v>
      </c>
      <c r="D10" s="27" t="s">
        <v>13</v>
      </c>
      <c r="E10" s="27">
        <v>0</v>
      </c>
      <c r="AA10" s="27" t="str">
        <f t="shared" si="0"/>
        <v>T776[1].Fed.Toasra62</v>
      </c>
      <c r="AB10" s="27" t="s">
        <v>84</v>
      </c>
      <c r="AC10" s="27" t="s">
        <v>96</v>
      </c>
      <c r="AD10" s="27">
        <f t="shared" si="2"/>
        <v>1</v>
      </c>
    </row>
    <row r="11" spans="1:50" ht="12.75">
      <c r="A11" s="27" t="str">
        <f>IF(Loyer1!$G$1="N","",+'T776'!AA11)</f>
        <v>T776[1].Fed.Toasra61</v>
      </c>
      <c r="B11" s="27">
        <f t="shared" si="1"/>
        <v>0</v>
      </c>
      <c r="C11" s="27">
        <f>+Loyer1!F30</f>
        <v>0</v>
      </c>
      <c r="D11" s="27" t="s">
        <v>14</v>
      </c>
      <c r="E11" s="27">
        <v>0</v>
      </c>
      <c r="AA11" s="27" t="str">
        <f t="shared" si="0"/>
        <v>T776[1].Fed.Toasra61</v>
      </c>
      <c r="AB11" s="27" t="s">
        <v>84</v>
      </c>
      <c r="AC11" s="27" t="s">
        <v>97</v>
      </c>
      <c r="AD11" s="27">
        <f t="shared" si="2"/>
        <v>1</v>
      </c>
      <c r="AX11" s="27" t="str">
        <f>+AX8&amp;"-"&amp;AX4&amp;"-"&amp;AX6</f>
        <v>1-12-2011</v>
      </c>
    </row>
    <row r="12" spans="1:30" ht="12.75">
      <c r="A12" s="27" t="str">
        <f>IF(Loyer1!$G$1="N","",+'T776'!AA12)</f>
        <v>T776[1].Fed.Toasra67</v>
      </c>
      <c r="B12" s="27">
        <f t="shared" si="1"/>
        <v>0</v>
      </c>
      <c r="C12" s="27">
        <f>+Loyer1!F31</f>
        <v>0</v>
      </c>
      <c r="D12" s="27" t="s">
        <v>15</v>
      </c>
      <c r="E12" s="27">
        <v>0</v>
      </c>
      <c r="AA12" s="27" t="str">
        <f t="shared" si="0"/>
        <v>T776[1].Fed.Toasra67</v>
      </c>
      <c r="AB12" s="27" t="s">
        <v>84</v>
      </c>
      <c r="AC12" s="27" t="s">
        <v>98</v>
      </c>
      <c r="AD12" s="27">
        <f t="shared" si="2"/>
        <v>1</v>
      </c>
    </row>
    <row r="13" spans="1:30" ht="12.75">
      <c r="A13" s="27" t="str">
        <f>IF(Loyer1!$G$1="N","",+'T776'!AA13)</f>
        <v>T776[1].Fed.Toasra719</v>
      </c>
      <c r="B13" s="27">
        <f t="shared" si="1"/>
        <v>0</v>
      </c>
      <c r="C13" s="27">
        <f>+Loyer1!F32</f>
        <v>0</v>
      </c>
      <c r="D13" s="27" t="s">
        <v>16</v>
      </c>
      <c r="E13" s="27">
        <v>0</v>
      </c>
      <c r="AA13" s="27" t="str">
        <f t="shared" si="0"/>
        <v>T776[1].Fed.Toasra719</v>
      </c>
      <c r="AB13" s="27" t="s">
        <v>84</v>
      </c>
      <c r="AC13" s="27" t="s">
        <v>118</v>
      </c>
      <c r="AD13" s="27">
        <f t="shared" si="2"/>
        <v>1</v>
      </c>
    </row>
    <row r="14" spans="1:30" ht="12.75">
      <c r="A14" s="27" t="str">
        <f>IF(Loyer1!$G$1="N","",+'T776'!AA14)</f>
        <v>T776[1].Fed.Toasra69</v>
      </c>
      <c r="B14" s="27">
        <f t="shared" si="1"/>
        <v>0</v>
      </c>
      <c r="C14" s="27">
        <f>+Loyer1!F33</f>
        <v>0</v>
      </c>
      <c r="D14" s="27" t="s">
        <v>17</v>
      </c>
      <c r="E14" s="27">
        <v>0</v>
      </c>
      <c r="AA14" s="27" t="str">
        <f t="shared" si="0"/>
        <v>T776[1].Fed.Toasra69</v>
      </c>
      <c r="AB14" s="27" t="s">
        <v>84</v>
      </c>
      <c r="AC14" s="27" t="s">
        <v>99</v>
      </c>
      <c r="AD14" s="27">
        <f t="shared" si="2"/>
        <v>1</v>
      </c>
    </row>
    <row r="15" spans="1:30" ht="12.75">
      <c r="A15" s="27" t="str">
        <f>IF(Loyer1!$G$1="N","",+'T776'!AA15)</f>
        <v>T776[1].Fed.Toasra70</v>
      </c>
      <c r="B15" s="27">
        <f t="shared" si="1"/>
        <v>0</v>
      </c>
      <c r="C15" s="27">
        <f>+Loyer1!F34</f>
        <v>0</v>
      </c>
      <c r="D15" s="27" t="s">
        <v>18</v>
      </c>
      <c r="E15" s="27">
        <v>0</v>
      </c>
      <c r="AA15" s="27" t="str">
        <f t="shared" si="0"/>
        <v>T776[1].Fed.Toasra70</v>
      </c>
      <c r="AB15" s="27" t="s">
        <v>84</v>
      </c>
      <c r="AC15" s="27" t="s">
        <v>100</v>
      </c>
      <c r="AD15" s="27">
        <f t="shared" si="2"/>
        <v>1</v>
      </c>
    </row>
    <row r="16" spans="1:30" ht="12.75">
      <c r="A16" s="27" t="str">
        <f>IF(Loyer1!$G$1="N","",+'T776'!AA16)</f>
        <v>T776[1].Fed.Toasra60</v>
      </c>
      <c r="B16" s="27">
        <f t="shared" si="1"/>
        <v>0</v>
      </c>
      <c r="C16" s="27">
        <f>+Loyer1!F35</f>
        <v>0</v>
      </c>
      <c r="D16" s="27" t="s">
        <v>19</v>
      </c>
      <c r="E16" s="27">
        <v>0</v>
      </c>
      <c r="AA16" s="27" t="str">
        <f t="shared" si="0"/>
        <v>T776[1].Fed.Toasra60</v>
      </c>
      <c r="AB16" s="27" t="s">
        <v>84</v>
      </c>
      <c r="AC16" s="27" t="s">
        <v>101</v>
      </c>
      <c r="AD16" s="27">
        <f t="shared" si="2"/>
        <v>1</v>
      </c>
    </row>
    <row r="17" spans="1:30" ht="12.75">
      <c r="A17" s="27" t="str">
        <f>IF(Loyer1!$G$1="N","",+'T776'!AA17)</f>
        <v>T776[1].Fed.Toasra742</v>
      </c>
      <c r="B17" s="27">
        <f>IF(A17="",0,+C17)</f>
        <v>0</v>
      </c>
      <c r="C17" s="27">
        <f>+Loyer1!F36</f>
        <v>0</v>
      </c>
      <c r="D17" s="27" t="s">
        <v>19</v>
      </c>
      <c r="E17" s="27">
        <v>0</v>
      </c>
      <c r="AA17" s="27" t="str">
        <f>IF(AD17=0,"",+AB17&amp;AD17&amp;AC17)</f>
        <v>T776[1].Fed.Toasra742</v>
      </c>
      <c r="AB17" s="27" t="s">
        <v>84</v>
      </c>
      <c r="AC17" s="27" t="s">
        <v>133</v>
      </c>
      <c r="AD17" s="27">
        <f t="shared" si="2"/>
        <v>1</v>
      </c>
    </row>
    <row r="18" spans="1:30" ht="12.75">
      <c r="A18" s="27" t="str">
        <f>IF(Loyer1!$G$1="N","",+'T776'!AA18)</f>
        <v>T776[1].Fed.Toasra71</v>
      </c>
      <c r="B18" s="27">
        <f t="shared" si="1"/>
        <v>0</v>
      </c>
      <c r="C18" s="27">
        <f>+Loyer1!F37</f>
        <v>0</v>
      </c>
      <c r="D18" s="27" t="s">
        <v>20</v>
      </c>
      <c r="E18" s="27">
        <v>0</v>
      </c>
      <c r="AA18" s="27" t="str">
        <f t="shared" si="0"/>
        <v>T776[1].Fed.Toasra71</v>
      </c>
      <c r="AB18" s="27" t="s">
        <v>84</v>
      </c>
      <c r="AC18" s="27" t="s">
        <v>102</v>
      </c>
      <c r="AD18" s="27">
        <f>+AD16</f>
        <v>1</v>
      </c>
    </row>
    <row r="19" spans="1:30" ht="12.75">
      <c r="A19" s="27" t="str">
        <f>IF(Loyer1!$G$1="N","",+'T776'!AA19)</f>
        <v>T776[1].Fed.Toasra223</v>
      </c>
      <c r="B19" s="27">
        <f t="shared" si="1"/>
        <v>0</v>
      </c>
      <c r="C19" s="27">
        <f>+Loyer1!F38</f>
        <v>0</v>
      </c>
      <c r="D19" s="27" t="s">
        <v>21</v>
      </c>
      <c r="E19" s="27">
        <v>0</v>
      </c>
      <c r="AA19" s="27" t="str">
        <f t="shared" si="0"/>
        <v>T776[1].Fed.Toasra223</v>
      </c>
      <c r="AB19" s="27" t="s">
        <v>84</v>
      </c>
      <c r="AC19" s="27" t="s">
        <v>85</v>
      </c>
      <c r="AD19" s="27">
        <f t="shared" si="2"/>
        <v>1</v>
      </c>
    </row>
    <row r="20" spans="1:30" ht="12.75">
      <c r="A20" s="27" t="str">
        <f>IF(Loyer1!$G$1="N","",+'T776'!AA20)</f>
        <v>T776[1].Fed.Toasra64</v>
      </c>
      <c r="B20" s="27">
        <f t="shared" si="1"/>
        <v>0</v>
      </c>
      <c r="C20" s="27">
        <f>+Loyer1!F39</f>
        <v>0</v>
      </c>
      <c r="D20" s="27" t="s">
        <v>22</v>
      </c>
      <c r="E20" s="27">
        <v>0</v>
      </c>
      <c r="AA20" s="27" t="str">
        <f t="shared" si="0"/>
        <v>T776[1].Fed.Toasra64</v>
      </c>
      <c r="AB20" s="27" t="s">
        <v>84</v>
      </c>
      <c r="AC20" s="27" t="s">
        <v>103</v>
      </c>
      <c r="AD20" s="27">
        <f t="shared" si="2"/>
        <v>1</v>
      </c>
    </row>
    <row r="21" spans="1:30" ht="12.75">
      <c r="A21" s="27" t="str">
        <f>IF(Loyer1!$G$1="N","",+'T776'!AA21)</f>
        <v>T776[1].Fed.Toasra720</v>
      </c>
      <c r="B21" s="27">
        <f t="shared" si="1"/>
        <v>0</v>
      </c>
      <c r="C21" s="27">
        <f>+Loyer1!H48</f>
        <v>0</v>
      </c>
      <c r="D21" s="27" t="s">
        <v>120</v>
      </c>
      <c r="AA21" s="27" t="str">
        <f t="shared" si="0"/>
        <v>T776[1].Fed.Toasra720</v>
      </c>
      <c r="AB21" s="27" t="s">
        <v>84</v>
      </c>
      <c r="AC21" s="27" t="s">
        <v>121</v>
      </c>
      <c r="AD21" s="27">
        <f t="shared" si="2"/>
        <v>1</v>
      </c>
    </row>
    <row r="22" spans="1:32" ht="12.75">
      <c r="A22" s="27" t="str">
        <f>IF(Loyer1!$G$1="N","",+'T776'!AA22)</f>
        <v>T776[1].OthExp[1].Fed.Toaoxp1</v>
      </c>
      <c r="B22" s="27">
        <f t="shared" si="1"/>
      </c>
      <c r="C22" s="27">
        <f>IF(Loyer1!B40=0,"",+Loyer1!B40)</f>
      </c>
      <c r="D22" s="27" t="s">
        <v>23</v>
      </c>
      <c r="E22" s="27" t="s">
        <v>8</v>
      </c>
      <c r="AA22" s="27" t="str">
        <f t="shared" si="0"/>
        <v>T776[1].OthExp[1].Fed.Toaoxp1</v>
      </c>
      <c r="AB22" s="27" t="s">
        <v>84</v>
      </c>
      <c r="AC22" s="27" t="s">
        <v>111</v>
      </c>
      <c r="AD22" s="27">
        <f>+AD20</f>
        <v>1</v>
      </c>
      <c r="AF22" s="27" t="s">
        <v>110</v>
      </c>
    </row>
    <row r="23" spans="1:32" ht="12.75">
      <c r="A23" s="27" t="str">
        <f>IF(Loyer1!$G$1="N","",+'T776'!AA23)</f>
        <v>T776[1].OthExp[1].Fed.Toaoxp2</v>
      </c>
      <c r="B23" s="27">
        <f t="shared" si="1"/>
        <v>0</v>
      </c>
      <c r="C23" s="27">
        <f>+Loyer1!F40</f>
        <v>0</v>
      </c>
      <c r="D23" s="27" t="s">
        <v>24</v>
      </c>
      <c r="E23" s="27">
        <v>0</v>
      </c>
      <c r="AA23" s="27" t="str">
        <f t="shared" si="0"/>
        <v>T776[1].OthExp[1].Fed.Toaoxp2</v>
      </c>
      <c r="AB23" s="27" t="s">
        <v>84</v>
      </c>
      <c r="AC23" s="27" t="s">
        <v>109</v>
      </c>
      <c r="AD23" s="27">
        <f t="shared" si="2"/>
        <v>1</v>
      </c>
      <c r="AF23" s="27" t="s">
        <v>108</v>
      </c>
    </row>
    <row r="24" spans="1:30" ht="12.75">
      <c r="A24" s="27" t="str">
        <f>IF(Loyer1!$G$1="N","",+'T776'!AA24)</f>
        <v>T776[1].Fed.Toasra350</v>
      </c>
      <c r="B24" s="27">
        <f t="shared" si="1"/>
        <v>0</v>
      </c>
      <c r="C24" s="27">
        <f>+Loyer1!G27</f>
        <v>0</v>
      </c>
      <c r="D24" s="27" t="s">
        <v>25</v>
      </c>
      <c r="E24" s="27">
        <v>0</v>
      </c>
      <c r="AA24" s="27" t="str">
        <f t="shared" si="0"/>
        <v>T776[1].Fed.Toasra350</v>
      </c>
      <c r="AB24" s="27" t="s">
        <v>84</v>
      </c>
      <c r="AC24" s="27" t="s">
        <v>86</v>
      </c>
      <c r="AD24" s="27">
        <f t="shared" si="2"/>
        <v>1</v>
      </c>
    </row>
    <row r="25" spans="1:30" ht="12.75">
      <c r="A25" s="27" t="str">
        <f>IF(Loyer1!$G$1="N","",+'T776'!AA25)</f>
        <v>T776[1].Fed.Toasra194</v>
      </c>
      <c r="B25" s="27">
        <f t="shared" si="1"/>
      </c>
      <c r="C25" s="27">
        <f>IF(Loyer1!D48=0,"",+Loyer1!D48)</f>
      </c>
      <c r="D25" s="27" t="s">
        <v>26</v>
      </c>
      <c r="E25" s="27" t="s">
        <v>8</v>
      </c>
      <c r="AA25" s="27" t="str">
        <f t="shared" si="0"/>
        <v>T776[1].Fed.Toasra194</v>
      </c>
      <c r="AB25" s="27" t="s">
        <v>84</v>
      </c>
      <c r="AC25" s="27" t="s">
        <v>87</v>
      </c>
      <c r="AD25" s="27">
        <f t="shared" si="2"/>
        <v>1</v>
      </c>
    </row>
    <row r="26" spans="1:30" ht="12.75">
      <c r="A26" s="27" t="str">
        <f>IF(Loyer2!$G$1="N","",+'T776'!AA26)</f>
        <v>T776[2].Fed.Toasra14</v>
      </c>
      <c r="B26" s="28" t="str">
        <f>IF(A26="",0,+YEAR(C26)&amp;"-"&amp;MONTH(C26)&amp;"-"&amp;DAY(C26))</f>
        <v>2018-1-1</v>
      </c>
      <c r="C26" s="28">
        <f>+Loyer2!B5</f>
        <v>43101</v>
      </c>
      <c r="D26" s="27" t="s">
        <v>4</v>
      </c>
      <c r="E26" s="29">
        <v>0</v>
      </c>
      <c r="AA26" s="27" t="str">
        <f t="shared" si="0"/>
        <v>T776[2].Fed.Toasra14</v>
      </c>
      <c r="AB26" s="27" t="s">
        <v>84</v>
      </c>
      <c r="AC26" s="27" t="s">
        <v>88</v>
      </c>
      <c r="AD26" s="27">
        <f>+Loyer2!I5</f>
        <v>2</v>
      </c>
    </row>
    <row r="27" spans="1:30" ht="12.75">
      <c r="A27" s="27" t="str">
        <f>IF(Loyer2!$G$1="N","",+'T776'!AA27)</f>
        <v>T776[2].Fed.Toasra15</v>
      </c>
      <c r="B27" s="28" t="str">
        <f>IF(A27="",0,+YEAR(C27)&amp;"-"&amp;MONTH(C27)&amp;"-"&amp;DAY(C27))</f>
        <v>2018-12-31</v>
      </c>
      <c r="C27" s="28">
        <f>+Loyer2!D5</f>
        <v>43465</v>
      </c>
      <c r="D27" s="27" t="s">
        <v>5</v>
      </c>
      <c r="E27" s="29">
        <v>0</v>
      </c>
      <c r="AA27" s="27" t="str">
        <f t="shared" si="0"/>
        <v>T776[2].Fed.Toasra15</v>
      </c>
      <c r="AB27" s="27" t="s">
        <v>84</v>
      </c>
      <c r="AC27" s="27" t="s">
        <v>89</v>
      </c>
      <c r="AD27" s="27">
        <f>+AD26</f>
        <v>2</v>
      </c>
    </row>
    <row r="28" spans="1:30" ht="12.75">
      <c r="A28" s="27" t="str">
        <f>IF(Loyer2!$G$1="N","",+'T776'!AA28)</f>
        <v>T776[2].Fed.Toasra17</v>
      </c>
      <c r="B28" s="27">
        <f t="shared" si="1"/>
        <v>0</v>
      </c>
      <c r="C28" s="27">
        <f>+Loyer2!H20</f>
        <v>0</v>
      </c>
      <c r="D28" s="27" t="s">
        <v>6</v>
      </c>
      <c r="E28" s="27">
        <v>0</v>
      </c>
      <c r="AA28" s="27" t="str">
        <f t="shared" si="0"/>
        <v>T776[2].Fed.Toasra17</v>
      </c>
      <c r="AB28" s="27" t="s">
        <v>84</v>
      </c>
      <c r="AC28" s="27" t="s">
        <v>90</v>
      </c>
      <c r="AD28" s="27">
        <f aca="true" t="shared" si="3" ref="AD28:AD49">+AD27</f>
        <v>2</v>
      </c>
    </row>
    <row r="29" spans="1:30" ht="12.75">
      <c r="A29" s="27" t="str">
        <f>IF(Loyer2!$G$1="N","",+'T776'!AA29)</f>
        <v>T776[2].Fed.Toasra10</v>
      </c>
      <c r="B29" s="27">
        <f t="shared" si="1"/>
        <v>2</v>
      </c>
      <c r="C29" s="27">
        <f>IF(+Loyer2!B21=0,"",+Loyer2!B21)</f>
        <v>2</v>
      </c>
      <c r="D29" s="27" t="s">
        <v>7</v>
      </c>
      <c r="E29" s="27">
        <v>0</v>
      </c>
      <c r="AA29" s="27" t="str">
        <f t="shared" si="0"/>
        <v>T776[2].Fed.Toasra10</v>
      </c>
      <c r="AB29" s="27" t="s">
        <v>84</v>
      </c>
      <c r="AC29" s="27" t="s">
        <v>91</v>
      </c>
      <c r="AD29" s="27">
        <f t="shared" si="3"/>
        <v>2</v>
      </c>
    </row>
    <row r="30" spans="1:30" ht="12.75">
      <c r="A30" s="27" t="str">
        <f>IF(Loyer2!$G$1="N","",+'T776'!AA30)</f>
        <v>T776[2].Fed.Toasra18</v>
      </c>
      <c r="B30" s="27">
        <f t="shared" si="1"/>
        <v>0</v>
      </c>
      <c r="C30" s="27">
        <f>+Loyer2!H21</f>
        <v>0</v>
      </c>
      <c r="D30" s="27" t="s">
        <v>9</v>
      </c>
      <c r="E30" s="27">
        <v>0</v>
      </c>
      <c r="AA30" s="27" t="str">
        <f t="shared" si="0"/>
        <v>T776[2].Fed.Toasra18</v>
      </c>
      <c r="AB30" s="27" t="s">
        <v>84</v>
      </c>
      <c r="AC30" s="27" t="s">
        <v>92</v>
      </c>
      <c r="AD30" s="27">
        <f t="shared" si="3"/>
        <v>2</v>
      </c>
    </row>
    <row r="31" spans="1:30" ht="12.75">
      <c r="A31" s="27" t="str">
        <f>IF(Loyer2!$G$1="N","",+'T776'!AA31)</f>
        <v>T776[2].Fed.Toasra20</v>
      </c>
      <c r="B31" s="27">
        <f>IF(A31="",0,+C31*100)</f>
        <v>0</v>
      </c>
      <c r="C31" s="31">
        <f>+Loyer2!G26</f>
        <v>0</v>
      </c>
      <c r="D31" s="27" t="s">
        <v>10</v>
      </c>
      <c r="E31" s="27">
        <v>0</v>
      </c>
      <c r="AA31" s="27" t="str">
        <f t="shared" si="0"/>
        <v>T776[2].Fed.Toasra20</v>
      </c>
      <c r="AB31" s="27" t="s">
        <v>84</v>
      </c>
      <c r="AC31" s="27" t="s">
        <v>93</v>
      </c>
      <c r="AD31" s="27">
        <f t="shared" si="3"/>
        <v>2</v>
      </c>
    </row>
    <row r="32" spans="1:30" ht="12.75">
      <c r="A32" s="27" t="str">
        <f>IF(Loyer2!$G$1="N","",+'T776'!AA32)</f>
        <v>T776[2].Fed.Toasra65</v>
      </c>
      <c r="B32" s="27">
        <f t="shared" si="1"/>
        <v>0</v>
      </c>
      <c r="C32" s="27">
        <f>+Loyer2!F27</f>
        <v>0</v>
      </c>
      <c r="D32" s="27" t="s">
        <v>11</v>
      </c>
      <c r="E32" s="27">
        <v>0</v>
      </c>
      <c r="AA32" s="27" t="str">
        <f t="shared" si="0"/>
        <v>T776[2].Fed.Toasra65</v>
      </c>
      <c r="AB32" s="27" t="s">
        <v>84</v>
      </c>
      <c r="AC32" s="27" t="s">
        <v>94</v>
      </c>
      <c r="AD32" s="27">
        <f t="shared" si="3"/>
        <v>2</v>
      </c>
    </row>
    <row r="33" spans="1:30" ht="12.75">
      <c r="A33" s="27" t="str">
        <f>IF(Loyer2!$G$1="N","",+'T776'!AA33)</f>
        <v>T776[2].Fed.Toasra63</v>
      </c>
      <c r="B33" s="27">
        <f t="shared" si="1"/>
        <v>0</v>
      </c>
      <c r="C33" s="27">
        <f>+Loyer2!F28</f>
        <v>0</v>
      </c>
      <c r="D33" s="27" t="s">
        <v>12</v>
      </c>
      <c r="E33" s="27">
        <v>0</v>
      </c>
      <c r="AA33" s="27" t="str">
        <f t="shared" si="0"/>
        <v>T776[2].Fed.Toasra63</v>
      </c>
      <c r="AB33" s="27" t="s">
        <v>84</v>
      </c>
      <c r="AC33" s="27" t="s">
        <v>95</v>
      </c>
      <c r="AD33" s="27">
        <f t="shared" si="3"/>
        <v>2</v>
      </c>
    </row>
    <row r="34" spans="1:30" ht="12.75">
      <c r="A34" s="27" t="str">
        <f>IF(Loyer2!$G$1="N","",+'T776'!AA34)</f>
        <v>T776[2].Fed.Toasra62</v>
      </c>
      <c r="B34" s="27">
        <f t="shared" si="1"/>
        <v>0</v>
      </c>
      <c r="C34" s="27">
        <f>+Loyer2!F29</f>
        <v>0</v>
      </c>
      <c r="D34" s="27" t="s">
        <v>13</v>
      </c>
      <c r="E34" s="27">
        <v>0</v>
      </c>
      <c r="AA34" s="27" t="str">
        <f t="shared" si="0"/>
        <v>T776[2].Fed.Toasra62</v>
      </c>
      <c r="AB34" s="27" t="s">
        <v>84</v>
      </c>
      <c r="AC34" s="27" t="s">
        <v>96</v>
      </c>
      <c r="AD34" s="27">
        <f t="shared" si="3"/>
        <v>2</v>
      </c>
    </row>
    <row r="35" spans="1:30" ht="12.75">
      <c r="A35" s="27" t="str">
        <f>IF(Loyer2!$G$1="N","",+'T776'!AA35)</f>
        <v>T776[2].Fed.Toasra61</v>
      </c>
      <c r="B35" s="27">
        <f t="shared" si="1"/>
        <v>0</v>
      </c>
      <c r="C35" s="27">
        <f>+Loyer2!F30</f>
        <v>0</v>
      </c>
      <c r="D35" s="27" t="s">
        <v>14</v>
      </c>
      <c r="E35" s="27">
        <v>0</v>
      </c>
      <c r="AA35" s="27" t="str">
        <f t="shared" si="0"/>
        <v>T776[2].Fed.Toasra61</v>
      </c>
      <c r="AB35" s="27" t="s">
        <v>84</v>
      </c>
      <c r="AC35" s="27" t="s">
        <v>97</v>
      </c>
      <c r="AD35" s="27">
        <f t="shared" si="3"/>
        <v>2</v>
      </c>
    </row>
    <row r="36" spans="1:30" ht="12.75">
      <c r="A36" s="27" t="str">
        <f>IF(Loyer2!$G$1="N","",+'T776'!AA36)</f>
        <v>T776[2].Fed.Toasra67</v>
      </c>
      <c r="B36" s="27">
        <f t="shared" si="1"/>
        <v>0</v>
      </c>
      <c r="C36" s="27">
        <f>+Loyer2!F31</f>
        <v>0</v>
      </c>
      <c r="D36" s="27" t="s">
        <v>15</v>
      </c>
      <c r="E36" s="27">
        <v>0</v>
      </c>
      <c r="AA36" s="27" t="str">
        <f t="shared" si="0"/>
        <v>T776[2].Fed.Toasra67</v>
      </c>
      <c r="AB36" s="27" t="s">
        <v>84</v>
      </c>
      <c r="AC36" s="27" t="s">
        <v>98</v>
      </c>
      <c r="AD36" s="27">
        <f t="shared" si="3"/>
        <v>2</v>
      </c>
    </row>
    <row r="37" spans="1:30" ht="12.75">
      <c r="A37" s="27" t="str">
        <f>IF(Loyer2!$G$1="N","",+'T776'!AA37)</f>
        <v>T776[2].Fed.Toasra719</v>
      </c>
      <c r="B37" s="27">
        <f t="shared" si="1"/>
        <v>0</v>
      </c>
      <c r="C37" s="27">
        <f>+Loyer2!F32</f>
        <v>0</v>
      </c>
      <c r="D37" s="27" t="s">
        <v>16</v>
      </c>
      <c r="E37" s="27">
        <v>0</v>
      </c>
      <c r="AA37" s="27" t="str">
        <f t="shared" si="0"/>
        <v>T776[2].Fed.Toasra719</v>
      </c>
      <c r="AB37" s="27" t="s">
        <v>84</v>
      </c>
      <c r="AC37" s="27" t="s">
        <v>118</v>
      </c>
      <c r="AD37" s="27">
        <f t="shared" si="3"/>
        <v>2</v>
      </c>
    </row>
    <row r="38" spans="1:30" ht="12.75">
      <c r="A38" s="27" t="str">
        <f>IF(Loyer2!$G$1="N","",+'T776'!AA38)</f>
        <v>T776[2].Fed.Toasra69</v>
      </c>
      <c r="B38" s="27">
        <f t="shared" si="1"/>
        <v>0</v>
      </c>
      <c r="C38" s="27">
        <f>+Loyer2!F33</f>
        <v>0</v>
      </c>
      <c r="D38" s="27" t="s">
        <v>17</v>
      </c>
      <c r="E38" s="27">
        <v>0</v>
      </c>
      <c r="AA38" s="27" t="str">
        <f t="shared" si="0"/>
        <v>T776[2].Fed.Toasra69</v>
      </c>
      <c r="AB38" s="27" t="s">
        <v>84</v>
      </c>
      <c r="AC38" s="27" t="s">
        <v>99</v>
      </c>
      <c r="AD38" s="27">
        <f t="shared" si="3"/>
        <v>2</v>
      </c>
    </row>
    <row r="39" spans="1:30" ht="12.75">
      <c r="A39" s="27" t="str">
        <f>IF(Loyer2!$G$1="N","",+'T776'!AA39)</f>
        <v>T776[2].Fed.Toasra70</v>
      </c>
      <c r="B39" s="27">
        <f t="shared" si="1"/>
        <v>0</v>
      </c>
      <c r="C39" s="27">
        <f>+Loyer2!F34</f>
        <v>0</v>
      </c>
      <c r="D39" s="27" t="s">
        <v>18</v>
      </c>
      <c r="E39" s="27">
        <v>0</v>
      </c>
      <c r="AA39" s="27" t="str">
        <f t="shared" si="0"/>
        <v>T776[2].Fed.Toasra70</v>
      </c>
      <c r="AB39" s="27" t="s">
        <v>84</v>
      </c>
      <c r="AC39" s="27" t="s">
        <v>100</v>
      </c>
      <c r="AD39" s="27">
        <f t="shared" si="3"/>
        <v>2</v>
      </c>
    </row>
    <row r="40" spans="1:30" ht="12.75">
      <c r="A40" s="27" t="str">
        <f>IF(Loyer2!$G$1="N","",+'T776'!AA40)</f>
        <v>T776[2].Fed.Toasra60</v>
      </c>
      <c r="B40" s="27">
        <f t="shared" si="1"/>
        <v>0</v>
      </c>
      <c r="C40" s="27">
        <f>+Loyer2!F35</f>
        <v>0</v>
      </c>
      <c r="D40" s="27" t="s">
        <v>19</v>
      </c>
      <c r="E40" s="27">
        <v>0</v>
      </c>
      <c r="AA40" s="27" t="str">
        <f t="shared" si="0"/>
        <v>T776[2].Fed.Toasra60</v>
      </c>
      <c r="AB40" s="27" t="s">
        <v>84</v>
      </c>
      <c r="AC40" s="27" t="s">
        <v>101</v>
      </c>
      <c r="AD40" s="27">
        <f t="shared" si="3"/>
        <v>2</v>
      </c>
    </row>
    <row r="41" spans="1:30" ht="12.75">
      <c r="A41" s="27" t="str">
        <f>IF(Loyer2!$G$1="N","",+'T776'!AA41)</f>
        <v>T776[2].Fed.Toasra742</v>
      </c>
      <c r="B41" s="27">
        <f>IF(A41="",0,+C41)</f>
        <v>0</v>
      </c>
      <c r="C41" s="27">
        <f>+Loyer2!F36</f>
        <v>0</v>
      </c>
      <c r="D41" s="27" t="s">
        <v>19</v>
      </c>
      <c r="E41" s="27">
        <v>0</v>
      </c>
      <c r="AA41" s="27" t="str">
        <f>IF(AD41=0,"",+AB41&amp;AD41&amp;AC41)</f>
        <v>T776[2].Fed.Toasra742</v>
      </c>
      <c r="AB41" s="27" t="s">
        <v>84</v>
      </c>
      <c r="AC41" s="27" t="s">
        <v>133</v>
      </c>
      <c r="AD41" s="27">
        <f t="shared" si="3"/>
        <v>2</v>
      </c>
    </row>
    <row r="42" spans="1:30" ht="12.75">
      <c r="A42" s="27" t="str">
        <f>IF(Loyer2!$G$1="N","",+'T776'!AA42)</f>
        <v>T776[2].Fed.Toasra71</v>
      </c>
      <c r="B42" s="27">
        <f t="shared" si="1"/>
        <v>0</v>
      </c>
      <c r="C42" s="27">
        <f>+Loyer2!F37</f>
        <v>0</v>
      </c>
      <c r="D42" s="27" t="s">
        <v>20</v>
      </c>
      <c r="E42" s="27">
        <v>0</v>
      </c>
      <c r="AA42" s="27" t="str">
        <f t="shared" si="0"/>
        <v>T776[2].Fed.Toasra71</v>
      </c>
      <c r="AB42" s="27" t="s">
        <v>84</v>
      </c>
      <c r="AC42" s="27" t="s">
        <v>102</v>
      </c>
      <c r="AD42" s="27">
        <f>+AD40</f>
        <v>2</v>
      </c>
    </row>
    <row r="43" spans="1:30" ht="12.75">
      <c r="A43" s="27" t="str">
        <f>IF(Loyer2!$G$1="N","",+'T776'!AA43)</f>
        <v>T776[2].Fed.Toasra223</v>
      </c>
      <c r="B43" s="27">
        <f t="shared" si="1"/>
        <v>0</v>
      </c>
      <c r="C43" s="27">
        <f>+Loyer2!F38</f>
        <v>0</v>
      </c>
      <c r="D43" s="27" t="s">
        <v>21</v>
      </c>
      <c r="E43" s="27">
        <v>0</v>
      </c>
      <c r="AA43" s="27" t="str">
        <f t="shared" si="0"/>
        <v>T776[2].Fed.Toasra223</v>
      </c>
      <c r="AB43" s="27" t="s">
        <v>84</v>
      </c>
      <c r="AC43" s="27" t="s">
        <v>85</v>
      </c>
      <c r="AD43" s="27">
        <f t="shared" si="3"/>
        <v>2</v>
      </c>
    </row>
    <row r="44" spans="1:30" ht="12.75">
      <c r="A44" s="27" t="str">
        <f>IF(Loyer2!$G$1="N","",+'T776'!AA44)</f>
        <v>T776[2].Fed.Toasra64</v>
      </c>
      <c r="B44" s="27">
        <f t="shared" si="1"/>
        <v>0</v>
      </c>
      <c r="C44" s="27">
        <f>+Loyer2!F39</f>
        <v>0</v>
      </c>
      <c r="D44" s="27" t="s">
        <v>22</v>
      </c>
      <c r="E44" s="27">
        <v>0</v>
      </c>
      <c r="AA44" s="27" t="str">
        <f t="shared" si="0"/>
        <v>T776[2].Fed.Toasra64</v>
      </c>
      <c r="AB44" s="27" t="s">
        <v>84</v>
      </c>
      <c r="AC44" s="27" t="s">
        <v>103</v>
      </c>
      <c r="AD44" s="27">
        <f t="shared" si="3"/>
        <v>2</v>
      </c>
    </row>
    <row r="45" spans="1:30" ht="12.75">
      <c r="A45" s="27" t="str">
        <f>IF(Loyer2!$G$1="N","",+'T776'!AA45)</f>
        <v>T776[2].Fed.Toasra720</v>
      </c>
      <c r="B45" s="27">
        <f t="shared" si="1"/>
        <v>0</v>
      </c>
      <c r="C45" s="27">
        <f>+Loyer2!H48</f>
        <v>0</v>
      </c>
      <c r="D45" s="27" t="s">
        <v>120</v>
      </c>
      <c r="AA45" s="27" t="str">
        <f t="shared" si="0"/>
        <v>T776[2].Fed.Toasra720</v>
      </c>
      <c r="AB45" s="27" t="s">
        <v>84</v>
      </c>
      <c r="AC45" s="27" t="s">
        <v>121</v>
      </c>
      <c r="AD45" s="27">
        <f t="shared" si="3"/>
        <v>2</v>
      </c>
    </row>
    <row r="46" spans="1:30" ht="12.75">
      <c r="A46" s="27" t="str">
        <f>IF(Loyer2!$G$1="N","",+'T776'!AA46)</f>
        <v>T776[2].OthExp[1].Fed.Toaoxp1</v>
      </c>
      <c r="B46" s="27">
        <f t="shared" si="1"/>
      </c>
      <c r="C46" s="27">
        <f>IF(Loyer2!B40=0,"",+Loyer2!B40)</f>
      </c>
      <c r="D46" s="27" t="s">
        <v>23</v>
      </c>
      <c r="E46" s="27">
        <v>0</v>
      </c>
      <c r="AA46" s="27" t="str">
        <f t="shared" si="0"/>
        <v>T776[2].OthExp[1].Fed.Toaoxp1</v>
      </c>
      <c r="AB46" s="27" t="s">
        <v>84</v>
      </c>
      <c r="AC46" s="27" t="s">
        <v>111</v>
      </c>
      <c r="AD46" s="27">
        <f>+AD44</f>
        <v>2</v>
      </c>
    </row>
    <row r="47" spans="1:30" ht="12.75">
      <c r="A47" s="27" t="str">
        <f>IF(Loyer2!$G$1="N","",+'T776'!AA47)</f>
        <v>T776[2].OthExp[1].Fed.Toaoxp2</v>
      </c>
      <c r="B47" s="27">
        <f t="shared" si="1"/>
        <v>0</v>
      </c>
      <c r="C47" s="27">
        <f>+Loyer2!F40</f>
        <v>0</v>
      </c>
      <c r="D47" s="27" t="s">
        <v>24</v>
      </c>
      <c r="E47" s="27">
        <v>0</v>
      </c>
      <c r="AA47" s="27" t="str">
        <f t="shared" si="0"/>
        <v>T776[2].OthExp[1].Fed.Toaoxp2</v>
      </c>
      <c r="AB47" s="27" t="s">
        <v>84</v>
      </c>
      <c r="AC47" s="27" t="s">
        <v>109</v>
      </c>
      <c r="AD47" s="27">
        <f t="shared" si="3"/>
        <v>2</v>
      </c>
    </row>
    <row r="48" spans="1:30" ht="12.75">
      <c r="A48" s="27" t="str">
        <f>IF(Loyer2!$G$1="N","",+'T776'!AA48)</f>
        <v>T776[2].Fed.Toasra350</v>
      </c>
      <c r="B48" s="27">
        <f t="shared" si="1"/>
        <v>0</v>
      </c>
      <c r="C48" s="27">
        <f>+Loyer2!G27</f>
        <v>0</v>
      </c>
      <c r="D48" s="27" t="s">
        <v>25</v>
      </c>
      <c r="E48" s="27">
        <v>0</v>
      </c>
      <c r="AA48" s="27" t="str">
        <f t="shared" si="0"/>
        <v>T776[2].Fed.Toasra350</v>
      </c>
      <c r="AB48" s="27" t="s">
        <v>84</v>
      </c>
      <c r="AC48" s="27" t="s">
        <v>86</v>
      </c>
      <c r="AD48" s="27">
        <f t="shared" si="3"/>
        <v>2</v>
      </c>
    </row>
    <row r="49" spans="1:30" ht="12.75">
      <c r="A49" s="27" t="str">
        <f>IF(Loyer2!$G$1="N","",+'T776'!AA49)</f>
        <v>T776[2].Fed.Toasra194</v>
      </c>
      <c r="B49" s="27">
        <f t="shared" si="1"/>
      </c>
      <c r="C49" s="27">
        <f>IF(Loyer2!D48=0,"",+Loyer2!D48)</f>
      </c>
      <c r="D49" s="27" t="s">
        <v>26</v>
      </c>
      <c r="E49" s="27">
        <v>0</v>
      </c>
      <c r="AA49" s="27" t="str">
        <f t="shared" si="0"/>
        <v>T776[2].Fed.Toasra194</v>
      </c>
      <c r="AB49" s="27" t="s">
        <v>84</v>
      </c>
      <c r="AC49" s="27" t="s">
        <v>87</v>
      </c>
      <c r="AD49" s="27">
        <f t="shared" si="3"/>
        <v>2</v>
      </c>
    </row>
    <row r="50" spans="1:30" ht="12.75">
      <c r="A50" s="27" t="str">
        <f>IF(Loyer3!$G$1="N","",+'T776'!AA50)</f>
        <v>T776[3].Fed.Toasra14</v>
      </c>
      <c r="B50" s="28" t="str">
        <f>IF(A50="",0,+YEAR(C50)&amp;"-"&amp;MONTH(C50)&amp;"-"&amp;DAY(C50))</f>
        <v>2018-1-1</v>
      </c>
      <c r="C50" s="28">
        <f>+Loyer3!B5</f>
        <v>43101</v>
      </c>
      <c r="D50" s="27" t="s">
        <v>4</v>
      </c>
      <c r="E50" s="29">
        <v>0</v>
      </c>
      <c r="AA50" s="27" t="str">
        <f t="shared" si="0"/>
        <v>T776[3].Fed.Toasra14</v>
      </c>
      <c r="AB50" s="27" t="s">
        <v>84</v>
      </c>
      <c r="AC50" s="27" t="s">
        <v>88</v>
      </c>
      <c r="AD50" s="27">
        <f>+Loyer3!I5</f>
        <v>3</v>
      </c>
    </row>
    <row r="51" spans="1:30" ht="12.75">
      <c r="A51" s="27" t="str">
        <f>IF(Loyer3!$G$1="N","",+'T776'!AA51)</f>
        <v>T776[3].Fed.Toasra15</v>
      </c>
      <c r="B51" s="28" t="str">
        <f>IF(A51="",0,+YEAR(C51)&amp;"-"&amp;MONTH(C51)&amp;"-"&amp;DAY(C51))</f>
        <v>2018-12-31</v>
      </c>
      <c r="C51" s="28">
        <f>+Loyer3!D5</f>
        <v>43465</v>
      </c>
      <c r="D51" s="27" t="s">
        <v>5</v>
      </c>
      <c r="E51" s="29">
        <v>0</v>
      </c>
      <c r="AA51" s="27" t="str">
        <f t="shared" si="0"/>
        <v>T776[3].Fed.Toasra15</v>
      </c>
      <c r="AB51" s="27" t="s">
        <v>84</v>
      </c>
      <c r="AC51" s="27" t="s">
        <v>89</v>
      </c>
      <c r="AD51" s="27">
        <f>+AD50</f>
        <v>3</v>
      </c>
    </row>
    <row r="52" spans="1:30" ht="12.75">
      <c r="A52" s="27" t="str">
        <f>IF(Loyer3!$G$1="N","",+'T776'!AA52)</f>
        <v>T776[3].Fed.Toasra17</v>
      </c>
      <c r="B52" s="27">
        <f t="shared" si="1"/>
        <v>0</v>
      </c>
      <c r="C52" s="27">
        <f>+Loyer3!H20</f>
        <v>0</v>
      </c>
      <c r="D52" s="27" t="s">
        <v>6</v>
      </c>
      <c r="E52" s="27">
        <v>0</v>
      </c>
      <c r="AA52" s="27" t="str">
        <f t="shared" si="0"/>
        <v>T776[3].Fed.Toasra17</v>
      </c>
      <c r="AB52" s="27" t="s">
        <v>84</v>
      </c>
      <c r="AC52" s="27" t="s">
        <v>90</v>
      </c>
      <c r="AD52" s="27">
        <f aca="true" t="shared" si="4" ref="AD52:AD73">+AD51</f>
        <v>3</v>
      </c>
    </row>
    <row r="53" spans="1:30" ht="12.75">
      <c r="A53" s="27" t="str">
        <f>IF(Loyer3!$G$1="N","",+'T776'!AA53)</f>
        <v>T776[3].Fed.Toasra10</v>
      </c>
      <c r="B53" s="27">
        <f t="shared" si="1"/>
        <v>2</v>
      </c>
      <c r="C53" s="27">
        <f>IF(Loyer3!B21=0,"",+Loyer3!B21)</f>
        <v>2</v>
      </c>
      <c r="D53" s="27" t="s">
        <v>7</v>
      </c>
      <c r="E53" s="27">
        <v>0</v>
      </c>
      <c r="AA53" s="27" t="str">
        <f t="shared" si="0"/>
        <v>T776[3].Fed.Toasra10</v>
      </c>
      <c r="AB53" s="27" t="s">
        <v>84</v>
      </c>
      <c r="AC53" s="27" t="s">
        <v>91</v>
      </c>
      <c r="AD53" s="27">
        <f t="shared" si="4"/>
        <v>3</v>
      </c>
    </row>
    <row r="54" spans="1:30" ht="12.75">
      <c r="A54" s="27" t="str">
        <f>IF(Loyer3!$G$1="N","",+'T776'!AA54)</f>
        <v>T776[3].Fed.Toasra18</v>
      </c>
      <c r="B54" s="27">
        <f t="shared" si="1"/>
        <v>0</v>
      </c>
      <c r="C54" s="27">
        <f>+Loyer3!H21</f>
        <v>0</v>
      </c>
      <c r="D54" s="27" t="s">
        <v>9</v>
      </c>
      <c r="E54" s="27">
        <v>0</v>
      </c>
      <c r="AA54" s="27" t="str">
        <f t="shared" si="0"/>
        <v>T776[3].Fed.Toasra18</v>
      </c>
      <c r="AB54" s="27" t="s">
        <v>84</v>
      </c>
      <c r="AC54" s="27" t="s">
        <v>92</v>
      </c>
      <c r="AD54" s="27">
        <f t="shared" si="4"/>
        <v>3</v>
      </c>
    </row>
    <row r="55" spans="1:30" ht="12.75">
      <c r="A55" s="27" t="str">
        <f>IF(Loyer3!$G$1="N","",+'T776'!AA55)</f>
        <v>T776[3].Fed.Toasra20</v>
      </c>
      <c r="B55" s="27">
        <f>IF(A55="",0,+C55*100)</f>
        <v>0</v>
      </c>
      <c r="C55" s="31">
        <f>+Loyer3!G26</f>
        <v>0</v>
      </c>
      <c r="D55" s="27" t="s">
        <v>10</v>
      </c>
      <c r="E55" s="27">
        <v>0</v>
      </c>
      <c r="AA55" s="27" t="str">
        <f t="shared" si="0"/>
        <v>T776[3].Fed.Toasra20</v>
      </c>
      <c r="AB55" s="27" t="s">
        <v>84</v>
      </c>
      <c r="AC55" s="27" t="s">
        <v>93</v>
      </c>
      <c r="AD55" s="27">
        <f t="shared" si="4"/>
        <v>3</v>
      </c>
    </row>
    <row r="56" spans="1:30" ht="12.75">
      <c r="A56" s="27" t="str">
        <f>IF(Loyer3!$G$1="N","",+'T776'!AA56)</f>
        <v>T776[3].Fed.Toasra65</v>
      </c>
      <c r="B56" s="27">
        <f t="shared" si="1"/>
        <v>0</v>
      </c>
      <c r="C56" s="27">
        <f>+Loyer3!F27</f>
        <v>0</v>
      </c>
      <c r="D56" s="27" t="s">
        <v>11</v>
      </c>
      <c r="E56" s="27">
        <v>0</v>
      </c>
      <c r="AA56" s="27" t="str">
        <f t="shared" si="0"/>
        <v>T776[3].Fed.Toasra65</v>
      </c>
      <c r="AB56" s="27" t="s">
        <v>84</v>
      </c>
      <c r="AC56" s="27" t="s">
        <v>94</v>
      </c>
      <c r="AD56" s="27">
        <f t="shared" si="4"/>
        <v>3</v>
      </c>
    </row>
    <row r="57" spans="1:30" ht="12.75">
      <c r="A57" s="27" t="str">
        <f>IF(Loyer3!$G$1="N","",+'T776'!AA57)</f>
        <v>T776[3].Fed.Toasra63</v>
      </c>
      <c r="B57" s="27">
        <f t="shared" si="1"/>
        <v>0</v>
      </c>
      <c r="C57" s="27">
        <f>+Loyer3!F28</f>
        <v>0</v>
      </c>
      <c r="D57" s="27" t="s">
        <v>12</v>
      </c>
      <c r="E57" s="27">
        <v>0</v>
      </c>
      <c r="AA57" s="27" t="str">
        <f t="shared" si="0"/>
        <v>T776[3].Fed.Toasra63</v>
      </c>
      <c r="AB57" s="27" t="s">
        <v>84</v>
      </c>
      <c r="AC57" s="27" t="s">
        <v>95</v>
      </c>
      <c r="AD57" s="27">
        <f t="shared" si="4"/>
        <v>3</v>
      </c>
    </row>
    <row r="58" spans="1:30" ht="12.75">
      <c r="A58" s="27" t="str">
        <f>IF(Loyer3!$G$1="N","",+'T776'!AA58)</f>
        <v>T776[3].Fed.Toasra62</v>
      </c>
      <c r="B58" s="27">
        <f t="shared" si="1"/>
        <v>0</v>
      </c>
      <c r="C58" s="27">
        <f>+Loyer3!F29</f>
        <v>0</v>
      </c>
      <c r="D58" s="27" t="s">
        <v>13</v>
      </c>
      <c r="E58" s="27">
        <v>0</v>
      </c>
      <c r="AA58" s="27" t="str">
        <f t="shared" si="0"/>
        <v>T776[3].Fed.Toasra62</v>
      </c>
      <c r="AB58" s="27" t="s">
        <v>84</v>
      </c>
      <c r="AC58" s="27" t="s">
        <v>96</v>
      </c>
      <c r="AD58" s="27">
        <f t="shared" si="4"/>
        <v>3</v>
      </c>
    </row>
    <row r="59" spans="1:30" ht="12.75">
      <c r="A59" s="27" t="str">
        <f>IF(Loyer3!$G$1="N","",+'T776'!AA59)</f>
        <v>T776[3].Fed.Toasra61</v>
      </c>
      <c r="B59" s="27">
        <f t="shared" si="1"/>
        <v>0</v>
      </c>
      <c r="C59" s="27">
        <f>+Loyer3!F30</f>
        <v>0</v>
      </c>
      <c r="D59" s="27" t="s">
        <v>14</v>
      </c>
      <c r="E59" s="27">
        <v>0</v>
      </c>
      <c r="AA59" s="27" t="str">
        <f t="shared" si="0"/>
        <v>T776[3].Fed.Toasra61</v>
      </c>
      <c r="AB59" s="27" t="s">
        <v>84</v>
      </c>
      <c r="AC59" s="27" t="s">
        <v>97</v>
      </c>
      <c r="AD59" s="27">
        <f t="shared" si="4"/>
        <v>3</v>
      </c>
    </row>
    <row r="60" spans="1:30" ht="12.75">
      <c r="A60" s="27" t="str">
        <f>IF(Loyer3!$G$1="N","",+'T776'!AA60)</f>
        <v>T776[3].Fed.Toasra67</v>
      </c>
      <c r="B60" s="27">
        <f t="shared" si="1"/>
        <v>0</v>
      </c>
      <c r="C60" s="27">
        <f>+Loyer3!F31</f>
        <v>0</v>
      </c>
      <c r="D60" s="27" t="s">
        <v>15</v>
      </c>
      <c r="E60" s="27">
        <v>0</v>
      </c>
      <c r="AA60" s="27" t="str">
        <f t="shared" si="0"/>
        <v>T776[3].Fed.Toasra67</v>
      </c>
      <c r="AB60" s="27" t="s">
        <v>84</v>
      </c>
      <c r="AC60" s="27" t="s">
        <v>98</v>
      </c>
      <c r="AD60" s="27">
        <f t="shared" si="4"/>
        <v>3</v>
      </c>
    </row>
    <row r="61" spans="1:30" ht="12.75">
      <c r="A61" s="27" t="str">
        <f>IF(Loyer3!$G$1="N","",+'T776'!AA61)</f>
        <v>T776[3].Fed.Toasra719</v>
      </c>
      <c r="B61" s="27">
        <f t="shared" si="1"/>
        <v>0</v>
      </c>
      <c r="C61" s="27">
        <f>+Loyer3!F32</f>
        <v>0</v>
      </c>
      <c r="D61" s="27" t="s">
        <v>16</v>
      </c>
      <c r="E61" s="27">
        <v>0</v>
      </c>
      <c r="AA61" s="27" t="str">
        <f t="shared" si="0"/>
        <v>T776[3].Fed.Toasra719</v>
      </c>
      <c r="AB61" s="27" t="s">
        <v>84</v>
      </c>
      <c r="AC61" s="27" t="s">
        <v>118</v>
      </c>
      <c r="AD61" s="27">
        <f t="shared" si="4"/>
        <v>3</v>
      </c>
    </row>
    <row r="62" spans="1:30" ht="12.75">
      <c r="A62" s="27" t="str">
        <f>IF(Loyer3!$G$1="N","",+'T776'!AA62)</f>
        <v>T776[3].Fed.Toasra69</v>
      </c>
      <c r="B62" s="27">
        <f t="shared" si="1"/>
        <v>0</v>
      </c>
      <c r="C62" s="27">
        <f>+Loyer3!F33</f>
        <v>0</v>
      </c>
      <c r="D62" s="27" t="s">
        <v>17</v>
      </c>
      <c r="E62" s="27">
        <v>0</v>
      </c>
      <c r="AA62" s="27" t="str">
        <f t="shared" si="0"/>
        <v>T776[3].Fed.Toasra69</v>
      </c>
      <c r="AB62" s="27" t="s">
        <v>84</v>
      </c>
      <c r="AC62" s="27" t="s">
        <v>99</v>
      </c>
      <c r="AD62" s="27">
        <f t="shared" si="4"/>
        <v>3</v>
      </c>
    </row>
    <row r="63" spans="1:30" ht="12.75">
      <c r="A63" s="27" t="str">
        <f>IF(Loyer3!$G$1="N","",+'T776'!AA63)</f>
        <v>T776[3].Fed.Toasra70</v>
      </c>
      <c r="B63" s="27">
        <f t="shared" si="1"/>
        <v>0</v>
      </c>
      <c r="C63" s="27">
        <f>+Loyer3!F34</f>
        <v>0</v>
      </c>
      <c r="D63" s="27" t="s">
        <v>18</v>
      </c>
      <c r="E63" s="27">
        <v>0</v>
      </c>
      <c r="AA63" s="27" t="str">
        <f t="shared" si="0"/>
        <v>T776[3].Fed.Toasra70</v>
      </c>
      <c r="AB63" s="27" t="s">
        <v>84</v>
      </c>
      <c r="AC63" s="27" t="s">
        <v>100</v>
      </c>
      <c r="AD63" s="27">
        <f t="shared" si="4"/>
        <v>3</v>
      </c>
    </row>
    <row r="64" spans="1:30" ht="12.75">
      <c r="A64" s="27" t="str">
        <f>IF(Loyer3!$G$1="N","",+'T776'!AA64)</f>
        <v>T776[3].Fed.Toasra60</v>
      </c>
      <c r="B64" s="27">
        <f t="shared" si="1"/>
        <v>0</v>
      </c>
      <c r="C64" s="27">
        <f>+Loyer3!F35</f>
        <v>0</v>
      </c>
      <c r="D64" s="27" t="s">
        <v>19</v>
      </c>
      <c r="E64" s="27">
        <v>0</v>
      </c>
      <c r="AA64" s="27" t="str">
        <f t="shared" si="0"/>
        <v>T776[3].Fed.Toasra60</v>
      </c>
      <c r="AB64" s="27" t="s">
        <v>84</v>
      </c>
      <c r="AC64" s="27" t="s">
        <v>101</v>
      </c>
      <c r="AD64" s="27">
        <f t="shared" si="4"/>
        <v>3</v>
      </c>
    </row>
    <row r="65" spans="1:30" ht="12.75">
      <c r="A65" s="27" t="str">
        <f>IF(Loyer3!$G$1="N","",+'T776'!AA65)</f>
        <v>T776[3].Fed.Toasra742</v>
      </c>
      <c r="B65" s="27">
        <f>IF(A65="",0,+C65)</f>
        <v>0</v>
      </c>
      <c r="C65" s="27">
        <f>+Loyer3!F36</f>
        <v>0</v>
      </c>
      <c r="D65" s="27" t="s">
        <v>19</v>
      </c>
      <c r="E65" s="27">
        <v>0</v>
      </c>
      <c r="AA65" s="27" t="str">
        <f>IF(AD65=0,"",+AB65&amp;AD65&amp;AC65)</f>
        <v>T776[3].Fed.Toasra742</v>
      </c>
      <c r="AB65" s="27" t="s">
        <v>84</v>
      </c>
      <c r="AC65" s="27" t="s">
        <v>133</v>
      </c>
      <c r="AD65" s="27">
        <f t="shared" si="4"/>
        <v>3</v>
      </c>
    </row>
    <row r="66" spans="1:30" ht="12.75">
      <c r="A66" s="27" t="str">
        <f>IF(Loyer3!$G$1="N","",+'T776'!AA66)</f>
        <v>T776[3].Fed.Toasra71</v>
      </c>
      <c r="B66" s="27">
        <f aca="true" t="shared" si="5" ref="B66:B125">IF(A66="",0,+C66)</f>
        <v>0</v>
      </c>
      <c r="C66" s="27">
        <f>+Loyer3!F37</f>
        <v>0</v>
      </c>
      <c r="D66" s="27" t="s">
        <v>20</v>
      </c>
      <c r="E66" s="27">
        <v>0</v>
      </c>
      <c r="AA66" s="27" t="str">
        <f aca="true" t="shared" si="6" ref="AA66:AA125">IF(AD66=0,"",+AB66&amp;AD66&amp;AC66)</f>
        <v>T776[3].Fed.Toasra71</v>
      </c>
      <c r="AB66" s="27" t="s">
        <v>84</v>
      </c>
      <c r="AC66" s="27" t="s">
        <v>102</v>
      </c>
      <c r="AD66" s="27">
        <f>+AD64</f>
        <v>3</v>
      </c>
    </row>
    <row r="67" spans="1:30" ht="12.75">
      <c r="A67" s="27" t="str">
        <f>IF(Loyer3!$G$1="N","",+'T776'!AA67)</f>
        <v>T776[3].Fed.Toasra223</v>
      </c>
      <c r="B67" s="27">
        <f t="shared" si="5"/>
        <v>0</v>
      </c>
      <c r="C67" s="27">
        <f>+Loyer3!F38</f>
        <v>0</v>
      </c>
      <c r="D67" s="27" t="s">
        <v>21</v>
      </c>
      <c r="E67" s="27">
        <v>0</v>
      </c>
      <c r="AA67" s="27" t="str">
        <f t="shared" si="6"/>
        <v>T776[3].Fed.Toasra223</v>
      </c>
      <c r="AB67" s="27" t="s">
        <v>84</v>
      </c>
      <c r="AC67" s="27" t="s">
        <v>85</v>
      </c>
      <c r="AD67" s="27">
        <f t="shared" si="4"/>
        <v>3</v>
      </c>
    </row>
    <row r="68" spans="1:30" ht="12.75">
      <c r="A68" s="27" t="str">
        <f>IF(Loyer3!$G$1="N","",+'T776'!AA68)</f>
        <v>T776[3].Fed.Toasra64</v>
      </c>
      <c r="B68" s="27">
        <f t="shared" si="5"/>
        <v>0</v>
      </c>
      <c r="C68" s="27">
        <f>+Loyer3!F39</f>
        <v>0</v>
      </c>
      <c r="D68" s="27" t="s">
        <v>22</v>
      </c>
      <c r="E68" s="27">
        <v>0</v>
      </c>
      <c r="AA68" s="27" t="str">
        <f t="shared" si="6"/>
        <v>T776[3].Fed.Toasra64</v>
      </c>
      <c r="AB68" s="27" t="s">
        <v>84</v>
      </c>
      <c r="AC68" s="27" t="s">
        <v>103</v>
      </c>
      <c r="AD68" s="27">
        <f t="shared" si="4"/>
        <v>3</v>
      </c>
    </row>
    <row r="69" spans="1:30" ht="12.75">
      <c r="A69" s="27" t="str">
        <f>IF(Loyer3!$G$1="N","",+'T776'!AA69)</f>
        <v>T776[3].Fed.Toasra720</v>
      </c>
      <c r="B69" s="27">
        <f>IF(A69="",0,+C69)</f>
        <v>0</v>
      </c>
      <c r="C69" s="27">
        <f>+Loyer3!H48</f>
        <v>0</v>
      </c>
      <c r="D69" s="27" t="s">
        <v>120</v>
      </c>
      <c r="AA69" s="27" t="str">
        <f t="shared" si="6"/>
        <v>T776[3].Fed.Toasra720</v>
      </c>
      <c r="AB69" s="27" t="s">
        <v>84</v>
      </c>
      <c r="AC69" s="27" t="s">
        <v>121</v>
      </c>
      <c r="AD69" s="27">
        <f t="shared" si="4"/>
        <v>3</v>
      </c>
    </row>
    <row r="70" spans="1:30" ht="12.75">
      <c r="A70" s="27" t="str">
        <f>IF(Loyer3!$G$1="N","",+'T776'!AA70)</f>
        <v>T776[3].OthExp[1].Fed.Toaoxp1</v>
      </c>
      <c r="B70" s="27">
        <f t="shared" si="5"/>
      </c>
      <c r="C70" s="27">
        <f>IF(+Loyer3!B40=0,"",+Loyer3!B40)</f>
      </c>
      <c r="D70" s="27" t="s">
        <v>23</v>
      </c>
      <c r="E70" s="27">
        <v>0</v>
      </c>
      <c r="AA70" s="27" t="str">
        <f t="shared" si="6"/>
        <v>T776[3].OthExp[1].Fed.Toaoxp1</v>
      </c>
      <c r="AB70" s="27" t="s">
        <v>84</v>
      </c>
      <c r="AC70" s="27" t="s">
        <v>111</v>
      </c>
      <c r="AD70" s="27">
        <f>+AD68</f>
        <v>3</v>
      </c>
    </row>
    <row r="71" spans="1:30" ht="12.75">
      <c r="A71" s="27" t="str">
        <f>IF(Loyer3!$G$1="N","",+'T776'!AA71)</f>
        <v>T776[3].OthExp[1].Fed.Toaoxp2</v>
      </c>
      <c r="B71" s="27">
        <f t="shared" si="5"/>
        <v>0</v>
      </c>
      <c r="C71" s="27">
        <f>+Loyer3!F40</f>
        <v>0</v>
      </c>
      <c r="D71" s="27" t="s">
        <v>24</v>
      </c>
      <c r="E71" s="27">
        <v>0</v>
      </c>
      <c r="AA71" s="27" t="str">
        <f t="shared" si="6"/>
        <v>T776[3].OthExp[1].Fed.Toaoxp2</v>
      </c>
      <c r="AB71" s="27" t="s">
        <v>84</v>
      </c>
      <c r="AC71" s="27" t="s">
        <v>109</v>
      </c>
      <c r="AD71" s="27">
        <f t="shared" si="4"/>
        <v>3</v>
      </c>
    </row>
    <row r="72" spans="1:30" ht="12.75">
      <c r="A72" s="27" t="str">
        <f>IF(Loyer3!$G$1="N","",+'T776'!AA72)</f>
        <v>T776[3].Fed.Toasra350</v>
      </c>
      <c r="B72" s="27">
        <f t="shared" si="5"/>
        <v>0</v>
      </c>
      <c r="C72" s="27">
        <f>+Loyer3!G27</f>
        <v>0</v>
      </c>
      <c r="D72" s="27" t="s">
        <v>25</v>
      </c>
      <c r="E72" s="27">
        <v>0</v>
      </c>
      <c r="AA72" s="27" t="str">
        <f t="shared" si="6"/>
        <v>T776[3].Fed.Toasra350</v>
      </c>
      <c r="AB72" s="27" t="s">
        <v>84</v>
      </c>
      <c r="AC72" s="27" t="s">
        <v>86</v>
      </c>
      <c r="AD72" s="27">
        <f t="shared" si="4"/>
        <v>3</v>
      </c>
    </row>
    <row r="73" spans="1:30" ht="12.75">
      <c r="A73" s="27" t="str">
        <f>IF(Loyer3!$G$1="N","",+'T776'!AA73)</f>
        <v>T776[3].Fed.Toasra194</v>
      </c>
      <c r="B73" s="27">
        <f t="shared" si="5"/>
      </c>
      <c r="C73" s="27">
        <f>IF(+Loyer3!D48=0,"",+Loyer3!D48)</f>
      </c>
      <c r="D73" s="27" t="s">
        <v>26</v>
      </c>
      <c r="E73" s="27">
        <v>0</v>
      </c>
      <c r="AA73" s="27" t="str">
        <f t="shared" si="6"/>
        <v>T776[3].Fed.Toasra194</v>
      </c>
      <c r="AB73" s="27" t="s">
        <v>84</v>
      </c>
      <c r="AC73" s="27" t="s">
        <v>87</v>
      </c>
      <c r="AD73" s="27">
        <f t="shared" si="4"/>
        <v>3</v>
      </c>
    </row>
    <row r="74" spans="1:30" ht="12.75">
      <c r="A74" s="27" t="str">
        <f>IF(Loyer4!$G$1="N","",+'T776'!AA74)</f>
        <v>T776[4].Fed.Toasra14</v>
      </c>
      <c r="B74" s="28" t="str">
        <f>IF(A74="",0,+YEAR(C74)&amp;"-"&amp;MONTH(C74)&amp;"-"&amp;DAY(C74))</f>
        <v>2018-1-1</v>
      </c>
      <c r="C74" s="28">
        <f>+Loyer4!B5</f>
        <v>43101</v>
      </c>
      <c r="D74" s="27" t="s">
        <v>4</v>
      </c>
      <c r="E74" s="29">
        <v>0</v>
      </c>
      <c r="AA74" s="27" t="str">
        <f t="shared" si="6"/>
        <v>T776[4].Fed.Toasra14</v>
      </c>
      <c r="AB74" s="27" t="s">
        <v>84</v>
      </c>
      <c r="AC74" s="27" t="s">
        <v>88</v>
      </c>
      <c r="AD74" s="27">
        <f>+Loyer4!I5</f>
        <v>4</v>
      </c>
    </row>
    <row r="75" spans="1:30" ht="12.75">
      <c r="A75" s="27" t="str">
        <f>IF(Loyer4!$G$1="N","",+'T776'!AA75)</f>
        <v>T776[4].Fed.Toasra15</v>
      </c>
      <c r="B75" s="28" t="str">
        <f>IF(A75="",0,+YEAR(C75)&amp;"-"&amp;MONTH(C75)&amp;"-"&amp;DAY(C75))</f>
        <v>2018-12-31</v>
      </c>
      <c r="C75" s="28">
        <f>+Loyer4!D5</f>
        <v>43465</v>
      </c>
      <c r="D75" s="27" t="s">
        <v>5</v>
      </c>
      <c r="E75" s="29">
        <v>0</v>
      </c>
      <c r="AA75" s="27" t="str">
        <f t="shared" si="6"/>
        <v>T776[4].Fed.Toasra15</v>
      </c>
      <c r="AB75" s="27" t="s">
        <v>84</v>
      </c>
      <c r="AC75" s="27" t="s">
        <v>89</v>
      </c>
      <c r="AD75" s="27">
        <f>+AD74</f>
        <v>4</v>
      </c>
    </row>
    <row r="76" spans="1:30" ht="12.75">
      <c r="A76" s="27" t="str">
        <f>IF(Loyer4!$G$1="N","",+'T776'!AA76)</f>
        <v>T776[4].Fed.Toasra17</v>
      </c>
      <c r="B76" s="27">
        <f t="shared" si="5"/>
        <v>0</v>
      </c>
      <c r="C76" s="27">
        <f>+Loyer4!H20</f>
        <v>0</v>
      </c>
      <c r="D76" s="27" t="s">
        <v>6</v>
      </c>
      <c r="E76" s="27">
        <v>0</v>
      </c>
      <c r="AA76" s="27" t="str">
        <f t="shared" si="6"/>
        <v>T776[4].Fed.Toasra17</v>
      </c>
      <c r="AB76" s="27" t="s">
        <v>84</v>
      </c>
      <c r="AC76" s="27" t="s">
        <v>90</v>
      </c>
      <c r="AD76" s="27">
        <f aca="true" t="shared" si="7" ref="AD76:AD97">+AD75</f>
        <v>4</v>
      </c>
    </row>
    <row r="77" spans="1:30" ht="12.75">
      <c r="A77" s="27" t="str">
        <f>IF(Loyer4!$G$1="N","",+'T776'!AA77)</f>
        <v>T776[4].Fed.Toasra10</v>
      </c>
      <c r="B77" s="27">
        <f t="shared" si="5"/>
        <v>2</v>
      </c>
      <c r="C77" s="27">
        <f>IF(+Loyer4!B21=0,"",+Loyer4!B21)</f>
        <v>2</v>
      </c>
      <c r="D77" s="27" t="s">
        <v>7</v>
      </c>
      <c r="E77" s="27">
        <v>0</v>
      </c>
      <c r="AA77" s="27" t="str">
        <f t="shared" si="6"/>
        <v>T776[4].Fed.Toasra10</v>
      </c>
      <c r="AB77" s="27" t="s">
        <v>84</v>
      </c>
      <c r="AC77" s="27" t="s">
        <v>91</v>
      </c>
      <c r="AD77" s="27">
        <f t="shared" si="7"/>
        <v>4</v>
      </c>
    </row>
    <row r="78" spans="1:30" ht="12.75">
      <c r="A78" s="27" t="str">
        <f>IF(Loyer4!$G$1="N","",+'T776'!AA78)</f>
        <v>T776[4].Fed.Toasra18</v>
      </c>
      <c r="B78" s="27">
        <f t="shared" si="5"/>
        <v>0</v>
      </c>
      <c r="C78" s="27">
        <f>+Loyer4!H21</f>
        <v>0</v>
      </c>
      <c r="D78" s="27" t="s">
        <v>9</v>
      </c>
      <c r="E78" s="27">
        <v>0</v>
      </c>
      <c r="AA78" s="27" t="str">
        <f t="shared" si="6"/>
        <v>T776[4].Fed.Toasra18</v>
      </c>
      <c r="AB78" s="27" t="s">
        <v>84</v>
      </c>
      <c r="AC78" s="27" t="s">
        <v>92</v>
      </c>
      <c r="AD78" s="27">
        <f t="shared" si="7"/>
        <v>4</v>
      </c>
    </row>
    <row r="79" spans="1:30" ht="12.75">
      <c r="A79" s="27" t="str">
        <f>IF(Loyer4!$G$1="N","",+'T776'!AA79)</f>
        <v>T776[4].Fed.Toasra20</v>
      </c>
      <c r="B79" s="27">
        <f>IF(A79="",0,+C79*100)</f>
        <v>0</v>
      </c>
      <c r="C79" s="31">
        <f>+Loyer4!G26</f>
        <v>0</v>
      </c>
      <c r="D79" s="27" t="s">
        <v>10</v>
      </c>
      <c r="E79" s="27">
        <v>0</v>
      </c>
      <c r="AA79" s="27" t="str">
        <f t="shared" si="6"/>
        <v>T776[4].Fed.Toasra20</v>
      </c>
      <c r="AB79" s="27" t="s">
        <v>84</v>
      </c>
      <c r="AC79" s="27" t="s">
        <v>93</v>
      </c>
      <c r="AD79" s="27">
        <f t="shared" si="7"/>
        <v>4</v>
      </c>
    </row>
    <row r="80" spans="1:30" ht="12.75">
      <c r="A80" s="27" t="str">
        <f>IF(Loyer4!$G$1="N","",+'T776'!AA80)</f>
        <v>T776[4].Fed.Toasra65</v>
      </c>
      <c r="B80" s="27">
        <f t="shared" si="5"/>
        <v>0</v>
      </c>
      <c r="C80" s="27">
        <f>+Loyer4!F27</f>
        <v>0</v>
      </c>
      <c r="D80" s="27" t="s">
        <v>11</v>
      </c>
      <c r="E80" s="27">
        <v>0</v>
      </c>
      <c r="AA80" s="27" t="str">
        <f t="shared" si="6"/>
        <v>T776[4].Fed.Toasra65</v>
      </c>
      <c r="AB80" s="27" t="s">
        <v>84</v>
      </c>
      <c r="AC80" s="27" t="s">
        <v>94</v>
      </c>
      <c r="AD80" s="27">
        <f t="shared" si="7"/>
        <v>4</v>
      </c>
    </row>
    <row r="81" spans="1:30" ht="12.75">
      <c r="A81" s="27" t="str">
        <f>IF(Loyer4!$G$1="N","",+'T776'!AA81)</f>
        <v>T776[4].Fed.Toasra63</v>
      </c>
      <c r="B81" s="27">
        <f t="shared" si="5"/>
        <v>0</v>
      </c>
      <c r="C81" s="27">
        <f>+Loyer4!F28</f>
        <v>0</v>
      </c>
      <c r="D81" s="27" t="s">
        <v>12</v>
      </c>
      <c r="E81" s="27">
        <v>0</v>
      </c>
      <c r="AA81" s="27" t="str">
        <f t="shared" si="6"/>
        <v>T776[4].Fed.Toasra63</v>
      </c>
      <c r="AB81" s="27" t="s">
        <v>84</v>
      </c>
      <c r="AC81" s="27" t="s">
        <v>95</v>
      </c>
      <c r="AD81" s="27">
        <f t="shared" si="7"/>
        <v>4</v>
      </c>
    </row>
    <row r="82" spans="1:30" ht="12.75">
      <c r="A82" s="27" t="str">
        <f>IF(Loyer4!$G$1="N","",+'T776'!AA82)</f>
        <v>T776[4].Fed.Toasra62</v>
      </c>
      <c r="B82" s="27">
        <f t="shared" si="5"/>
        <v>0</v>
      </c>
      <c r="C82" s="27">
        <f>+Loyer4!F29</f>
        <v>0</v>
      </c>
      <c r="D82" s="27" t="s">
        <v>13</v>
      </c>
      <c r="E82" s="27">
        <v>0</v>
      </c>
      <c r="AA82" s="27" t="str">
        <f t="shared" si="6"/>
        <v>T776[4].Fed.Toasra62</v>
      </c>
      <c r="AB82" s="27" t="s">
        <v>84</v>
      </c>
      <c r="AC82" s="27" t="s">
        <v>96</v>
      </c>
      <c r="AD82" s="27">
        <f t="shared" si="7"/>
        <v>4</v>
      </c>
    </row>
    <row r="83" spans="1:30" ht="12.75">
      <c r="A83" s="27" t="str">
        <f>IF(Loyer4!$G$1="N","",+'T776'!AA83)</f>
        <v>T776[4].Fed.Toasra61</v>
      </c>
      <c r="B83" s="27">
        <f t="shared" si="5"/>
        <v>0</v>
      </c>
      <c r="C83" s="27">
        <f>+Loyer4!F30</f>
        <v>0</v>
      </c>
      <c r="D83" s="27" t="s">
        <v>14</v>
      </c>
      <c r="E83" s="27">
        <v>0</v>
      </c>
      <c r="AA83" s="27" t="str">
        <f t="shared" si="6"/>
        <v>T776[4].Fed.Toasra61</v>
      </c>
      <c r="AB83" s="27" t="s">
        <v>84</v>
      </c>
      <c r="AC83" s="27" t="s">
        <v>97</v>
      </c>
      <c r="AD83" s="27">
        <f t="shared" si="7"/>
        <v>4</v>
      </c>
    </row>
    <row r="84" spans="1:30" ht="12.75">
      <c r="A84" s="27" t="str">
        <f>IF(Loyer4!$G$1="N","",+'T776'!AA84)</f>
        <v>T776[4].Fed.Toasra67</v>
      </c>
      <c r="B84" s="27">
        <f t="shared" si="5"/>
        <v>0</v>
      </c>
      <c r="C84" s="27">
        <f>+Loyer4!F31</f>
        <v>0</v>
      </c>
      <c r="D84" s="27" t="s">
        <v>15</v>
      </c>
      <c r="E84" s="27">
        <v>0</v>
      </c>
      <c r="AA84" s="27" t="str">
        <f t="shared" si="6"/>
        <v>T776[4].Fed.Toasra67</v>
      </c>
      <c r="AB84" s="27" t="s">
        <v>84</v>
      </c>
      <c r="AC84" s="27" t="s">
        <v>98</v>
      </c>
      <c r="AD84" s="27">
        <f t="shared" si="7"/>
        <v>4</v>
      </c>
    </row>
    <row r="85" spans="1:30" ht="12.75">
      <c r="A85" s="27" t="str">
        <f>IF(Loyer4!$G$1="N","",+'T776'!AA85)</f>
        <v>T776[4].Fed.Toasra719</v>
      </c>
      <c r="B85" s="27">
        <f t="shared" si="5"/>
        <v>0</v>
      </c>
      <c r="C85" s="27">
        <f>+Loyer4!F32</f>
        <v>0</v>
      </c>
      <c r="D85" s="27" t="s">
        <v>16</v>
      </c>
      <c r="E85" s="27">
        <v>0</v>
      </c>
      <c r="AA85" s="27" t="str">
        <f t="shared" si="6"/>
        <v>T776[4].Fed.Toasra719</v>
      </c>
      <c r="AB85" s="27" t="s">
        <v>84</v>
      </c>
      <c r="AC85" s="27" t="s">
        <v>118</v>
      </c>
      <c r="AD85" s="27">
        <f t="shared" si="7"/>
        <v>4</v>
      </c>
    </row>
    <row r="86" spans="1:30" ht="12.75">
      <c r="A86" s="27" t="str">
        <f>IF(Loyer4!$G$1="N","",+'T776'!AA86)</f>
        <v>T776[4].Fed.Toasra69</v>
      </c>
      <c r="B86" s="27">
        <f t="shared" si="5"/>
        <v>0</v>
      </c>
      <c r="C86" s="27">
        <f>+Loyer4!F33</f>
        <v>0</v>
      </c>
      <c r="D86" s="27" t="s">
        <v>17</v>
      </c>
      <c r="E86" s="27">
        <v>0</v>
      </c>
      <c r="AA86" s="27" t="str">
        <f t="shared" si="6"/>
        <v>T776[4].Fed.Toasra69</v>
      </c>
      <c r="AB86" s="27" t="s">
        <v>84</v>
      </c>
      <c r="AC86" s="27" t="s">
        <v>99</v>
      </c>
      <c r="AD86" s="27">
        <f t="shared" si="7"/>
        <v>4</v>
      </c>
    </row>
    <row r="87" spans="1:30" ht="12.75">
      <c r="A87" s="27" t="str">
        <f>IF(Loyer4!$G$1="N","",+'T776'!AA87)</f>
        <v>T776[4].Fed.Toasra70</v>
      </c>
      <c r="B87" s="27">
        <f t="shared" si="5"/>
        <v>0</v>
      </c>
      <c r="C87" s="27">
        <f>+Loyer4!F34</f>
        <v>0</v>
      </c>
      <c r="D87" s="27" t="s">
        <v>18</v>
      </c>
      <c r="E87" s="27">
        <v>0</v>
      </c>
      <c r="AA87" s="27" t="str">
        <f t="shared" si="6"/>
        <v>T776[4].Fed.Toasra70</v>
      </c>
      <c r="AB87" s="27" t="s">
        <v>84</v>
      </c>
      <c r="AC87" s="27" t="s">
        <v>100</v>
      </c>
      <c r="AD87" s="27">
        <f t="shared" si="7"/>
        <v>4</v>
      </c>
    </row>
    <row r="88" spans="1:30" ht="12.75">
      <c r="A88" s="27" t="str">
        <f>IF(Loyer4!$G$1="N","",+'T776'!AA88)</f>
        <v>T776[4].Fed.Toasra60</v>
      </c>
      <c r="B88" s="27">
        <f t="shared" si="5"/>
        <v>0</v>
      </c>
      <c r="C88" s="27">
        <f>+Loyer4!F35</f>
        <v>0</v>
      </c>
      <c r="D88" s="27" t="s">
        <v>19</v>
      </c>
      <c r="E88" s="27">
        <v>0</v>
      </c>
      <c r="AA88" s="27" t="str">
        <f t="shared" si="6"/>
        <v>T776[4].Fed.Toasra60</v>
      </c>
      <c r="AB88" s="27" t="s">
        <v>84</v>
      </c>
      <c r="AC88" s="27" t="s">
        <v>101</v>
      </c>
      <c r="AD88" s="27">
        <f t="shared" si="7"/>
        <v>4</v>
      </c>
    </row>
    <row r="89" spans="1:30" ht="12.75">
      <c r="A89" s="27" t="str">
        <f>IF(Loyer4!$G$1="N","",+'T776'!AA89)</f>
        <v>T776[4].Fed.Toasra742</v>
      </c>
      <c r="B89" s="27">
        <f>IF(A89="",0,+C89)</f>
        <v>0</v>
      </c>
      <c r="C89" s="27">
        <f>+Loyer4!F36</f>
        <v>0</v>
      </c>
      <c r="D89" s="27" t="s">
        <v>19</v>
      </c>
      <c r="E89" s="27">
        <v>0</v>
      </c>
      <c r="AA89" s="27" t="str">
        <f>IF(AD89=0,"",+AB89&amp;AD89&amp;AC89)</f>
        <v>T776[4].Fed.Toasra742</v>
      </c>
      <c r="AB89" s="27" t="s">
        <v>84</v>
      </c>
      <c r="AC89" s="27" t="s">
        <v>133</v>
      </c>
      <c r="AD89" s="27">
        <f t="shared" si="7"/>
        <v>4</v>
      </c>
    </row>
    <row r="90" spans="1:30" ht="12.75">
      <c r="A90" s="27" t="str">
        <f>IF(Loyer4!$G$1="N","",+'T776'!AA90)</f>
        <v>T776[4].Fed.Toasra71</v>
      </c>
      <c r="B90" s="27">
        <f t="shared" si="5"/>
        <v>0</v>
      </c>
      <c r="C90" s="27">
        <f>+Loyer4!F37</f>
        <v>0</v>
      </c>
      <c r="D90" s="27" t="s">
        <v>20</v>
      </c>
      <c r="E90" s="27">
        <v>0</v>
      </c>
      <c r="AA90" s="27" t="str">
        <f t="shared" si="6"/>
        <v>T776[4].Fed.Toasra71</v>
      </c>
      <c r="AB90" s="27" t="s">
        <v>84</v>
      </c>
      <c r="AC90" s="27" t="s">
        <v>102</v>
      </c>
      <c r="AD90" s="27">
        <f>+AD88</f>
        <v>4</v>
      </c>
    </row>
    <row r="91" spans="1:30" ht="12.75">
      <c r="A91" s="27" t="str">
        <f>IF(Loyer4!$G$1="N","",+'T776'!AA91)</f>
        <v>T776[4].Fed.Toasra223</v>
      </c>
      <c r="B91" s="27">
        <f t="shared" si="5"/>
        <v>0</v>
      </c>
      <c r="C91" s="27">
        <f>+Loyer4!F38</f>
        <v>0</v>
      </c>
      <c r="D91" s="27" t="s">
        <v>21</v>
      </c>
      <c r="E91" s="27">
        <v>0</v>
      </c>
      <c r="AA91" s="27" t="str">
        <f t="shared" si="6"/>
        <v>T776[4].Fed.Toasra223</v>
      </c>
      <c r="AB91" s="27" t="s">
        <v>84</v>
      </c>
      <c r="AC91" s="27" t="s">
        <v>85</v>
      </c>
      <c r="AD91" s="27">
        <f t="shared" si="7"/>
        <v>4</v>
      </c>
    </row>
    <row r="92" spans="1:30" ht="12.75">
      <c r="A92" s="27" t="str">
        <f>IF(Loyer4!$G$1="N","",+'T776'!AA92)</f>
        <v>T776[4].Fed.Toasra64</v>
      </c>
      <c r="B92" s="27">
        <f t="shared" si="5"/>
        <v>0</v>
      </c>
      <c r="C92" s="27">
        <f>+Loyer4!F39</f>
        <v>0</v>
      </c>
      <c r="D92" s="27" t="s">
        <v>22</v>
      </c>
      <c r="E92" s="27">
        <v>0</v>
      </c>
      <c r="AA92" s="27" t="str">
        <f t="shared" si="6"/>
        <v>T776[4].Fed.Toasra64</v>
      </c>
      <c r="AB92" s="27" t="s">
        <v>84</v>
      </c>
      <c r="AC92" s="27" t="s">
        <v>103</v>
      </c>
      <c r="AD92" s="27">
        <f t="shared" si="7"/>
        <v>4</v>
      </c>
    </row>
    <row r="93" spans="1:30" ht="12.75">
      <c r="A93" s="27" t="str">
        <f>IF(Loyer4!$G$1="N","",+'T776'!AA93)</f>
        <v>T776[4].Fed.Toasra720</v>
      </c>
      <c r="B93" s="27">
        <f>IF(A93="",0,+C93)</f>
        <v>0</v>
      </c>
      <c r="C93" s="27">
        <f>+Loyer4!H48</f>
        <v>0</v>
      </c>
      <c r="D93" s="27" t="s">
        <v>120</v>
      </c>
      <c r="AA93" s="27" t="str">
        <f t="shared" si="6"/>
        <v>T776[4].Fed.Toasra720</v>
      </c>
      <c r="AB93" s="27" t="s">
        <v>84</v>
      </c>
      <c r="AC93" s="27" t="s">
        <v>121</v>
      </c>
      <c r="AD93" s="27">
        <f t="shared" si="7"/>
        <v>4</v>
      </c>
    </row>
    <row r="94" spans="1:30" ht="12.75">
      <c r="A94" s="27" t="str">
        <f>IF(Loyer4!$G$1="N","",+'T776'!AA94)</f>
        <v>T776[4].OthExp[1].Fed.Toaoxp1</v>
      </c>
      <c r="B94" s="27">
        <f t="shared" si="5"/>
      </c>
      <c r="C94" s="27">
        <f>IF(+Loyer4!B40=0,"",+Loyer4!B40)</f>
      </c>
      <c r="D94" s="27" t="s">
        <v>23</v>
      </c>
      <c r="E94" s="27">
        <v>0</v>
      </c>
      <c r="AA94" s="27" t="str">
        <f t="shared" si="6"/>
        <v>T776[4].OthExp[1].Fed.Toaoxp1</v>
      </c>
      <c r="AB94" s="27" t="s">
        <v>84</v>
      </c>
      <c r="AC94" s="27" t="s">
        <v>111</v>
      </c>
      <c r="AD94" s="27">
        <f>+AD92</f>
        <v>4</v>
      </c>
    </row>
    <row r="95" spans="1:30" ht="12.75">
      <c r="A95" s="27" t="str">
        <f>IF(Loyer4!$G$1="N","",+'T776'!AA95)</f>
        <v>T776[4].OthExp[1].Fed.Toaoxp2</v>
      </c>
      <c r="B95" s="27">
        <f t="shared" si="5"/>
        <v>0</v>
      </c>
      <c r="C95" s="27">
        <f>+Loyer4!F40</f>
        <v>0</v>
      </c>
      <c r="D95" s="27" t="s">
        <v>24</v>
      </c>
      <c r="E95" s="27">
        <v>0</v>
      </c>
      <c r="AA95" s="27" t="str">
        <f t="shared" si="6"/>
        <v>T776[4].OthExp[1].Fed.Toaoxp2</v>
      </c>
      <c r="AB95" s="27" t="s">
        <v>84</v>
      </c>
      <c r="AC95" s="27" t="s">
        <v>109</v>
      </c>
      <c r="AD95" s="27">
        <f t="shared" si="7"/>
        <v>4</v>
      </c>
    </row>
    <row r="96" spans="1:30" ht="12.75">
      <c r="A96" s="27" t="str">
        <f>IF(Loyer4!$G$1="N","",+'T776'!AA96)</f>
        <v>T776[4].Fed.Toasra350</v>
      </c>
      <c r="B96" s="27">
        <f t="shared" si="5"/>
        <v>0</v>
      </c>
      <c r="C96" s="27">
        <f>+Loyer4!G27</f>
        <v>0</v>
      </c>
      <c r="D96" s="27" t="s">
        <v>25</v>
      </c>
      <c r="E96" s="27">
        <v>0</v>
      </c>
      <c r="AA96" s="27" t="str">
        <f t="shared" si="6"/>
        <v>T776[4].Fed.Toasra350</v>
      </c>
      <c r="AB96" s="27" t="s">
        <v>84</v>
      </c>
      <c r="AC96" s="27" t="s">
        <v>86</v>
      </c>
      <c r="AD96" s="27">
        <f t="shared" si="7"/>
        <v>4</v>
      </c>
    </row>
    <row r="97" spans="1:30" ht="12.75">
      <c r="A97" s="27" t="str">
        <f>IF(Loyer4!$G$1="N","",+'T776'!AA97)</f>
        <v>T776[4].Fed.Toasra194</v>
      </c>
      <c r="B97" s="27">
        <f t="shared" si="5"/>
      </c>
      <c r="C97" s="27">
        <f>IF(+Loyer4!D48=0,"",+Loyer4!D48)</f>
      </c>
      <c r="D97" s="27" t="s">
        <v>26</v>
      </c>
      <c r="E97" s="27">
        <v>0</v>
      </c>
      <c r="AA97" s="27" t="str">
        <f t="shared" si="6"/>
        <v>T776[4].Fed.Toasra194</v>
      </c>
      <c r="AB97" s="27" t="s">
        <v>84</v>
      </c>
      <c r="AC97" s="27" t="s">
        <v>87</v>
      </c>
      <c r="AD97" s="27">
        <f t="shared" si="7"/>
        <v>4</v>
      </c>
    </row>
    <row r="98" spans="1:30" ht="12.75">
      <c r="A98" s="27" t="str">
        <f>IF(Loyer5!$G$1="N","",+'T776'!AA98)</f>
        <v>T776[5].Fed.Toasra14</v>
      </c>
      <c r="B98" s="28" t="str">
        <f>IF(A98="",0,+YEAR(C98)&amp;"-"&amp;MONTH(C98)&amp;"-"&amp;DAY(C98))</f>
        <v>2018-1-1</v>
      </c>
      <c r="C98" s="28">
        <f>+Loyer5!B5</f>
        <v>43101</v>
      </c>
      <c r="D98" s="27" t="s">
        <v>4</v>
      </c>
      <c r="E98" s="29">
        <v>0</v>
      </c>
      <c r="AA98" s="27" t="str">
        <f t="shared" si="6"/>
        <v>T776[5].Fed.Toasra14</v>
      </c>
      <c r="AB98" s="27" t="s">
        <v>84</v>
      </c>
      <c r="AC98" s="27" t="s">
        <v>88</v>
      </c>
      <c r="AD98" s="27">
        <f>+Loyer5!I5</f>
        <v>5</v>
      </c>
    </row>
    <row r="99" spans="1:30" ht="12.75">
      <c r="A99" s="27" t="str">
        <f>IF(Loyer5!$G$1="N","",+'T776'!AA99)</f>
        <v>T776[5].Fed.Toasra15</v>
      </c>
      <c r="B99" s="28" t="str">
        <f>IF(A99="",0,+YEAR(C99)&amp;"-"&amp;MONTH(C99)&amp;"-"&amp;DAY(C99))</f>
        <v>2018-12-31</v>
      </c>
      <c r="C99" s="28">
        <f>+Loyer5!D5</f>
        <v>43465</v>
      </c>
      <c r="D99" s="27" t="s">
        <v>5</v>
      </c>
      <c r="E99" s="29">
        <v>0</v>
      </c>
      <c r="AA99" s="27" t="str">
        <f t="shared" si="6"/>
        <v>T776[5].Fed.Toasra15</v>
      </c>
      <c r="AB99" s="27" t="s">
        <v>84</v>
      </c>
      <c r="AC99" s="27" t="s">
        <v>89</v>
      </c>
      <c r="AD99" s="27">
        <f>+AD98</f>
        <v>5</v>
      </c>
    </row>
    <row r="100" spans="1:30" ht="12.75">
      <c r="A100" s="27" t="str">
        <f>IF(Loyer5!$G$1="N","",+'T776'!AA100)</f>
        <v>T776[5].Fed.Toasra17</v>
      </c>
      <c r="B100" s="27">
        <f t="shared" si="5"/>
        <v>0</v>
      </c>
      <c r="C100" s="27">
        <f>+Loyer5!H20</f>
        <v>0</v>
      </c>
      <c r="D100" s="27" t="s">
        <v>6</v>
      </c>
      <c r="E100" s="27">
        <v>0</v>
      </c>
      <c r="AA100" s="27" t="str">
        <f t="shared" si="6"/>
        <v>T776[5].Fed.Toasra17</v>
      </c>
      <c r="AB100" s="27" t="s">
        <v>84</v>
      </c>
      <c r="AC100" s="27" t="s">
        <v>90</v>
      </c>
      <c r="AD100" s="27">
        <f aca="true" t="shared" si="8" ref="AD100:AD121">+AD99</f>
        <v>5</v>
      </c>
    </row>
    <row r="101" spans="1:30" ht="12.75">
      <c r="A101" s="27" t="str">
        <f>IF(Loyer5!$G$1="N","",+'T776'!AA101)</f>
        <v>T776[5].Fed.Toasra10</v>
      </c>
      <c r="B101" s="27">
        <f t="shared" si="5"/>
        <v>2</v>
      </c>
      <c r="C101" s="27">
        <f>IF(+Loyer5!B21=0,"",+Loyer5!B21)</f>
        <v>2</v>
      </c>
      <c r="D101" s="27" t="s">
        <v>7</v>
      </c>
      <c r="E101" s="27">
        <v>0</v>
      </c>
      <c r="AA101" s="27" t="str">
        <f t="shared" si="6"/>
        <v>T776[5].Fed.Toasra10</v>
      </c>
      <c r="AB101" s="27" t="s">
        <v>84</v>
      </c>
      <c r="AC101" s="27" t="s">
        <v>91</v>
      </c>
      <c r="AD101" s="27">
        <f t="shared" si="8"/>
        <v>5</v>
      </c>
    </row>
    <row r="102" spans="1:30" ht="12.75">
      <c r="A102" s="27" t="str">
        <f>IF(Loyer5!$G$1="N","",+'T776'!AA102)</f>
        <v>T776[5].Fed.Toasra18</v>
      </c>
      <c r="B102" s="27">
        <f t="shared" si="5"/>
        <v>0</v>
      </c>
      <c r="C102" s="27">
        <f>+Loyer5!H21</f>
        <v>0</v>
      </c>
      <c r="D102" s="27" t="s">
        <v>9</v>
      </c>
      <c r="E102" s="27">
        <v>0</v>
      </c>
      <c r="AA102" s="27" t="str">
        <f t="shared" si="6"/>
        <v>T776[5].Fed.Toasra18</v>
      </c>
      <c r="AB102" s="27" t="s">
        <v>84</v>
      </c>
      <c r="AC102" s="27" t="s">
        <v>92</v>
      </c>
      <c r="AD102" s="27">
        <f t="shared" si="8"/>
        <v>5</v>
      </c>
    </row>
    <row r="103" spans="1:30" ht="12.75">
      <c r="A103" s="27" t="str">
        <f>IF(Loyer5!$G$1="N","",+'T776'!AA103)</f>
        <v>T776[5].Fed.Toasra20</v>
      </c>
      <c r="B103" s="27">
        <f>IF(A103="",0,+C103*100)</f>
        <v>0</v>
      </c>
      <c r="C103" s="31">
        <f>+Loyer5!G26</f>
        <v>0</v>
      </c>
      <c r="D103" s="27" t="s">
        <v>10</v>
      </c>
      <c r="E103" s="27">
        <v>0</v>
      </c>
      <c r="AA103" s="27" t="str">
        <f t="shared" si="6"/>
        <v>T776[5].Fed.Toasra20</v>
      </c>
      <c r="AB103" s="27" t="s">
        <v>84</v>
      </c>
      <c r="AC103" s="27" t="s">
        <v>93</v>
      </c>
      <c r="AD103" s="27">
        <f t="shared" si="8"/>
        <v>5</v>
      </c>
    </row>
    <row r="104" spans="1:30" ht="12.75">
      <c r="A104" s="27" t="str">
        <f>IF(Loyer5!$G$1="N","",+'T776'!AA104)</f>
        <v>T776[5].Fed.Toasra65</v>
      </c>
      <c r="B104" s="27">
        <f t="shared" si="5"/>
        <v>0</v>
      </c>
      <c r="C104" s="27">
        <f>+Loyer5!F27</f>
        <v>0</v>
      </c>
      <c r="D104" s="27" t="s">
        <v>11</v>
      </c>
      <c r="E104" s="27">
        <v>0</v>
      </c>
      <c r="AA104" s="27" t="str">
        <f t="shared" si="6"/>
        <v>T776[5].Fed.Toasra65</v>
      </c>
      <c r="AB104" s="27" t="s">
        <v>84</v>
      </c>
      <c r="AC104" s="27" t="s">
        <v>94</v>
      </c>
      <c r="AD104" s="27">
        <f t="shared" si="8"/>
        <v>5</v>
      </c>
    </row>
    <row r="105" spans="1:30" ht="12.75">
      <c r="A105" s="27" t="str">
        <f>IF(Loyer5!$G$1="N","",+'T776'!AA105)</f>
        <v>T776[5].Fed.Toasra63</v>
      </c>
      <c r="B105" s="27">
        <f t="shared" si="5"/>
        <v>0</v>
      </c>
      <c r="C105" s="27">
        <f>+Loyer5!F28</f>
        <v>0</v>
      </c>
      <c r="D105" s="27" t="s">
        <v>12</v>
      </c>
      <c r="E105" s="27">
        <v>0</v>
      </c>
      <c r="AA105" s="27" t="str">
        <f t="shared" si="6"/>
        <v>T776[5].Fed.Toasra63</v>
      </c>
      <c r="AB105" s="27" t="s">
        <v>84</v>
      </c>
      <c r="AC105" s="27" t="s">
        <v>95</v>
      </c>
      <c r="AD105" s="27">
        <f t="shared" si="8"/>
        <v>5</v>
      </c>
    </row>
    <row r="106" spans="1:30" ht="12.75">
      <c r="A106" s="27" t="str">
        <f>IF(Loyer5!$G$1="N","",+'T776'!AA106)</f>
        <v>T776[5].Fed.Toasra62</v>
      </c>
      <c r="B106" s="27">
        <f t="shared" si="5"/>
        <v>0</v>
      </c>
      <c r="C106" s="27">
        <f>+Loyer5!F29</f>
        <v>0</v>
      </c>
      <c r="D106" s="27" t="s">
        <v>13</v>
      </c>
      <c r="E106" s="27">
        <v>0</v>
      </c>
      <c r="AA106" s="27" t="str">
        <f t="shared" si="6"/>
        <v>T776[5].Fed.Toasra62</v>
      </c>
      <c r="AB106" s="27" t="s">
        <v>84</v>
      </c>
      <c r="AC106" s="27" t="s">
        <v>96</v>
      </c>
      <c r="AD106" s="27">
        <f t="shared" si="8"/>
        <v>5</v>
      </c>
    </row>
    <row r="107" spans="1:30" ht="12.75">
      <c r="A107" s="27" t="str">
        <f>IF(Loyer5!$G$1="N","",+'T776'!AA107)</f>
        <v>T776[5].Fed.Toasra61</v>
      </c>
      <c r="B107" s="27">
        <f t="shared" si="5"/>
        <v>0</v>
      </c>
      <c r="C107" s="27">
        <f>+Loyer5!F30</f>
        <v>0</v>
      </c>
      <c r="D107" s="27" t="s">
        <v>14</v>
      </c>
      <c r="E107" s="27">
        <v>0</v>
      </c>
      <c r="AA107" s="27" t="str">
        <f t="shared" si="6"/>
        <v>T776[5].Fed.Toasra61</v>
      </c>
      <c r="AB107" s="27" t="s">
        <v>84</v>
      </c>
      <c r="AC107" s="27" t="s">
        <v>97</v>
      </c>
      <c r="AD107" s="27">
        <f t="shared" si="8"/>
        <v>5</v>
      </c>
    </row>
    <row r="108" spans="1:30" ht="12.75">
      <c r="A108" s="27" t="str">
        <f>IF(Loyer5!$G$1="N","",+'T776'!AA108)</f>
        <v>T776[5].Fed.Toasra67</v>
      </c>
      <c r="B108" s="27">
        <f t="shared" si="5"/>
        <v>0</v>
      </c>
      <c r="C108" s="27">
        <f>+Loyer5!F31</f>
        <v>0</v>
      </c>
      <c r="D108" s="27" t="s">
        <v>15</v>
      </c>
      <c r="E108" s="27">
        <v>0</v>
      </c>
      <c r="AA108" s="27" t="str">
        <f t="shared" si="6"/>
        <v>T776[5].Fed.Toasra67</v>
      </c>
      <c r="AB108" s="27" t="s">
        <v>84</v>
      </c>
      <c r="AC108" s="27" t="s">
        <v>98</v>
      </c>
      <c r="AD108" s="27">
        <f t="shared" si="8"/>
        <v>5</v>
      </c>
    </row>
    <row r="109" spans="1:30" ht="12.75">
      <c r="A109" s="27" t="str">
        <f>IF(Loyer5!$G$1="N","",+'T776'!AA109)</f>
        <v>T776[5].Fed.Toasra719</v>
      </c>
      <c r="B109" s="27">
        <f t="shared" si="5"/>
        <v>0</v>
      </c>
      <c r="C109" s="27">
        <f>+Loyer5!F32</f>
        <v>0</v>
      </c>
      <c r="D109" s="27" t="s">
        <v>16</v>
      </c>
      <c r="E109" s="27">
        <v>0</v>
      </c>
      <c r="AA109" s="27" t="str">
        <f t="shared" si="6"/>
        <v>T776[5].Fed.Toasra719</v>
      </c>
      <c r="AB109" s="27" t="s">
        <v>84</v>
      </c>
      <c r="AC109" s="27" t="s">
        <v>118</v>
      </c>
      <c r="AD109" s="27">
        <f t="shared" si="8"/>
        <v>5</v>
      </c>
    </row>
    <row r="110" spans="1:30" ht="12.75">
      <c r="A110" s="27" t="str">
        <f>IF(Loyer5!$G$1="N","",+'T776'!AA110)</f>
        <v>T776[5].Fed.Toasra69</v>
      </c>
      <c r="B110" s="27">
        <f t="shared" si="5"/>
        <v>0</v>
      </c>
      <c r="C110" s="27">
        <f>+Loyer5!F33</f>
        <v>0</v>
      </c>
      <c r="D110" s="27" t="s">
        <v>17</v>
      </c>
      <c r="E110" s="27">
        <v>0</v>
      </c>
      <c r="AA110" s="27" t="str">
        <f t="shared" si="6"/>
        <v>T776[5].Fed.Toasra69</v>
      </c>
      <c r="AB110" s="27" t="s">
        <v>84</v>
      </c>
      <c r="AC110" s="27" t="s">
        <v>99</v>
      </c>
      <c r="AD110" s="27">
        <f t="shared" si="8"/>
        <v>5</v>
      </c>
    </row>
    <row r="111" spans="1:30" ht="12.75">
      <c r="A111" s="27" t="str">
        <f>IF(Loyer5!$G$1="N","",+'T776'!AA111)</f>
        <v>T776[5].Fed.Toasra70</v>
      </c>
      <c r="B111" s="27">
        <f t="shared" si="5"/>
        <v>0</v>
      </c>
      <c r="C111" s="27">
        <f>+Loyer5!F34</f>
        <v>0</v>
      </c>
      <c r="D111" s="27" t="s">
        <v>18</v>
      </c>
      <c r="E111" s="27">
        <v>0</v>
      </c>
      <c r="AA111" s="27" t="str">
        <f t="shared" si="6"/>
        <v>T776[5].Fed.Toasra70</v>
      </c>
      <c r="AB111" s="27" t="s">
        <v>84</v>
      </c>
      <c r="AC111" s="27" t="s">
        <v>100</v>
      </c>
      <c r="AD111" s="27">
        <f t="shared" si="8"/>
        <v>5</v>
      </c>
    </row>
    <row r="112" spans="1:30" ht="12.75">
      <c r="A112" s="27" t="str">
        <f>IF(Loyer5!$G$1="N","",+'T776'!AA112)</f>
        <v>T776[5].Fed.Toasra60</v>
      </c>
      <c r="B112" s="27">
        <f t="shared" si="5"/>
        <v>0</v>
      </c>
      <c r="C112" s="27">
        <f>+Loyer5!F35</f>
        <v>0</v>
      </c>
      <c r="D112" s="27" t="s">
        <v>19</v>
      </c>
      <c r="E112" s="27">
        <v>0</v>
      </c>
      <c r="AA112" s="27" t="str">
        <f t="shared" si="6"/>
        <v>T776[5].Fed.Toasra60</v>
      </c>
      <c r="AB112" s="27" t="s">
        <v>84</v>
      </c>
      <c r="AC112" s="27" t="s">
        <v>101</v>
      </c>
      <c r="AD112" s="27">
        <f t="shared" si="8"/>
        <v>5</v>
      </c>
    </row>
    <row r="113" spans="1:30" ht="12.75">
      <c r="A113" s="27" t="str">
        <f>IF(Loyer5!$G$1="N","",+'T776'!AA113)</f>
        <v>T776[5].Fed.Toasra742</v>
      </c>
      <c r="B113" s="27">
        <f>IF(A113="",0,+C113)</f>
        <v>0</v>
      </c>
      <c r="C113" s="27">
        <f>+Loyer5!F36</f>
        <v>0</v>
      </c>
      <c r="D113" s="27" t="s">
        <v>19</v>
      </c>
      <c r="E113" s="27">
        <v>0</v>
      </c>
      <c r="AA113" s="27" t="str">
        <f>IF(AD113=0,"",+AB113&amp;AD113&amp;AC113)</f>
        <v>T776[5].Fed.Toasra742</v>
      </c>
      <c r="AB113" s="27" t="s">
        <v>84</v>
      </c>
      <c r="AC113" s="27" t="s">
        <v>133</v>
      </c>
      <c r="AD113" s="27">
        <f t="shared" si="8"/>
        <v>5</v>
      </c>
    </row>
    <row r="114" spans="1:30" ht="12.75">
      <c r="A114" s="27" t="str">
        <f>IF(Loyer5!$G$1="N","",+'T776'!AA114)</f>
        <v>T776[5].Fed.Toasra71</v>
      </c>
      <c r="B114" s="27">
        <f t="shared" si="5"/>
        <v>0</v>
      </c>
      <c r="C114" s="27">
        <f>+Loyer5!F37</f>
        <v>0</v>
      </c>
      <c r="D114" s="27" t="s">
        <v>20</v>
      </c>
      <c r="E114" s="27">
        <v>0</v>
      </c>
      <c r="AA114" s="27" t="str">
        <f t="shared" si="6"/>
        <v>T776[5].Fed.Toasra71</v>
      </c>
      <c r="AB114" s="27" t="s">
        <v>84</v>
      </c>
      <c r="AC114" s="27" t="s">
        <v>102</v>
      </c>
      <c r="AD114" s="27">
        <f>+AD112</f>
        <v>5</v>
      </c>
    </row>
    <row r="115" spans="1:30" ht="12.75">
      <c r="A115" s="27" t="str">
        <f>IF(Loyer5!$G$1="N","",+'T776'!AA115)</f>
        <v>T776[5].Fed.Toasra223</v>
      </c>
      <c r="B115" s="27">
        <f t="shared" si="5"/>
        <v>0</v>
      </c>
      <c r="C115" s="27">
        <f>+Loyer5!F38</f>
        <v>0</v>
      </c>
      <c r="D115" s="27" t="s">
        <v>21</v>
      </c>
      <c r="E115" s="27">
        <v>0</v>
      </c>
      <c r="AA115" s="27" t="str">
        <f t="shared" si="6"/>
        <v>T776[5].Fed.Toasra223</v>
      </c>
      <c r="AB115" s="27" t="s">
        <v>84</v>
      </c>
      <c r="AC115" s="27" t="s">
        <v>85</v>
      </c>
      <c r="AD115" s="27">
        <f t="shared" si="8"/>
        <v>5</v>
      </c>
    </row>
    <row r="116" spans="1:30" ht="12.75">
      <c r="A116" s="27" t="str">
        <f>IF(Loyer5!$G$1="N","",+'T776'!AA116)</f>
        <v>T776[5].Fed.Toasra64</v>
      </c>
      <c r="B116" s="27">
        <f t="shared" si="5"/>
        <v>0</v>
      </c>
      <c r="C116" s="27">
        <f>+Loyer5!F39</f>
        <v>0</v>
      </c>
      <c r="D116" s="27" t="s">
        <v>22</v>
      </c>
      <c r="E116" s="27">
        <v>0</v>
      </c>
      <c r="AA116" s="27" t="str">
        <f t="shared" si="6"/>
        <v>T776[5].Fed.Toasra64</v>
      </c>
      <c r="AB116" s="27" t="s">
        <v>84</v>
      </c>
      <c r="AC116" s="27" t="s">
        <v>103</v>
      </c>
      <c r="AD116" s="27">
        <f t="shared" si="8"/>
        <v>5</v>
      </c>
    </row>
    <row r="117" spans="1:30" ht="12.75">
      <c r="A117" s="27" t="str">
        <f>IF(Loyer5!$G$1="N","",+'T776'!AA117)</f>
        <v>T776[5].Fed.Toasra720</v>
      </c>
      <c r="B117" s="27">
        <f>IF(A117="",0,+C117)</f>
        <v>0</v>
      </c>
      <c r="C117" s="27">
        <f>+Loyer5!H48</f>
        <v>0</v>
      </c>
      <c r="D117" s="27" t="s">
        <v>120</v>
      </c>
      <c r="AA117" s="27" t="str">
        <f t="shared" si="6"/>
        <v>T776[5].Fed.Toasra720</v>
      </c>
      <c r="AB117" s="27" t="s">
        <v>84</v>
      </c>
      <c r="AC117" s="27" t="s">
        <v>121</v>
      </c>
      <c r="AD117" s="27">
        <f t="shared" si="8"/>
        <v>5</v>
      </c>
    </row>
    <row r="118" spans="1:30" ht="12.75">
      <c r="A118" s="27" t="str">
        <f>IF(Loyer5!$G$1="N","",+'T776'!AA118)</f>
        <v>T776[5].OthExp[1].Fed.Toaoxp1</v>
      </c>
      <c r="B118" s="27">
        <f t="shared" si="5"/>
      </c>
      <c r="C118" s="27">
        <f>IF(+Loyer5!B40=0,"",+Loyer5!B40)</f>
      </c>
      <c r="D118" s="27" t="s">
        <v>23</v>
      </c>
      <c r="E118" s="27">
        <v>0</v>
      </c>
      <c r="AA118" s="27" t="str">
        <f t="shared" si="6"/>
        <v>T776[5].OthExp[1].Fed.Toaoxp1</v>
      </c>
      <c r="AB118" s="27" t="s">
        <v>84</v>
      </c>
      <c r="AC118" s="27" t="s">
        <v>111</v>
      </c>
      <c r="AD118" s="27">
        <f>+AD116</f>
        <v>5</v>
      </c>
    </row>
    <row r="119" spans="1:30" ht="12.75">
      <c r="A119" s="27" t="str">
        <f>IF(Loyer5!$G$1="N","",+'T776'!AA119)</f>
        <v>T776[5].OthExp[1].Fed.Toaoxp2</v>
      </c>
      <c r="B119" s="27">
        <f t="shared" si="5"/>
        <v>0</v>
      </c>
      <c r="C119" s="27">
        <f>+Loyer5!F40</f>
        <v>0</v>
      </c>
      <c r="D119" s="27" t="s">
        <v>24</v>
      </c>
      <c r="E119" s="27">
        <v>0</v>
      </c>
      <c r="AA119" s="27" t="str">
        <f t="shared" si="6"/>
        <v>T776[5].OthExp[1].Fed.Toaoxp2</v>
      </c>
      <c r="AB119" s="27" t="s">
        <v>84</v>
      </c>
      <c r="AC119" s="27" t="s">
        <v>109</v>
      </c>
      <c r="AD119" s="27">
        <f t="shared" si="8"/>
        <v>5</v>
      </c>
    </row>
    <row r="120" spans="1:30" ht="12.75">
      <c r="A120" s="27" t="str">
        <f>IF(Loyer5!$G$1="N","",+'T776'!AA120)</f>
        <v>T776[5].Fed.Toasra350</v>
      </c>
      <c r="B120" s="27">
        <f t="shared" si="5"/>
        <v>0</v>
      </c>
      <c r="C120" s="27">
        <f>+Loyer5!G27</f>
        <v>0</v>
      </c>
      <c r="D120" s="27" t="s">
        <v>25</v>
      </c>
      <c r="E120" s="27">
        <v>0</v>
      </c>
      <c r="AA120" s="27" t="str">
        <f t="shared" si="6"/>
        <v>T776[5].Fed.Toasra350</v>
      </c>
      <c r="AB120" s="27" t="s">
        <v>84</v>
      </c>
      <c r="AC120" s="27" t="s">
        <v>86</v>
      </c>
      <c r="AD120" s="27">
        <f t="shared" si="8"/>
        <v>5</v>
      </c>
    </row>
    <row r="121" spans="1:30" ht="12.75">
      <c r="A121" s="27" t="str">
        <f>IF(Loyer5!$G$1="N","",+'T776'!AA121)</f>
        <v>T776[5].Fed.Toasra194</v>
      </c>
      <c r="B121" s="27">
        <f t="shared" si="5"/>
      </c>
      <c r="C121" s="27">
        <f>IF(+Loyer5!D48=0,"",+Loyer5!D48)</f>
      </c>
      <c r="D121" s="27" t="s">
        <v>26</v>
      </c>
      <c r="E121" s="27">
        <v>0</v>
      </c>
      <c r="AA121" s="27" t="str">
        <f t="shared" si="6"/>
        <v>T776[5].Fed.Toasra194</v>
      </c>
      <c r="AB121" s="27" t="s">
        <v>84</v>
      </c>
      <c r="AC121" s="27" t="s">
        <v>87</v>
      </c>
      <c r="AD121" s="27">
        <f t="shared" si="8"/>
        <v>5</v>
      </c>
    </row>
    <row r="122" spans="1:30" ht="12.75">
      <c r="A122" s="27" t="str">
        <f>IF(Loyer6!$G$1="N","",+'T776'!AA122)</f>
        <v>T776[6].Fed.Toasra14</v>
      </c>
      <c r="B122" s="28" t="str">
        <f>IF(A122="",0,+YEAR(C122)&amp;"-"&amp;MONTH(C122)&amp;"-"&amp;DAY(C122))</f>
        <v>2018-1-1</v>
      </c>
      <c r="C122" s="28">
        <f>+Loyer6!B5</f>
        <v>43101</v>
      </c>
      <c r="D122" s="27" t="s">
        <v>4</v>
      </c>
      <c r="E122" s="29">
        <v>0</v>
      </c>
      <c r="AA122" s="27" t="str">
        <f t="shared" si="6"/>
        <v>T776[6].Fed.Toasra14</v>
      </c>
      <c r="AB122" s="27" t="s">
        <v>84</v>
      </c>
      <c r="AC122" s="27" t="s">
        <v>88</v>
      </c>
      <c r="AD122" s="27">
        <f>+Loyer6!I5</f>
        <v>6</v>
      </c>
    </row>
    <row r="123" spans="1:30" ht="12.75">
      <c r="A123" s="27" t="str">
        <f>IF(Loyer6!$G$1="N","",+'T776'!AA123)</f>
        <v>T776[6].Fed.Toasra15</v>
      </c>
      <c r="B123" s="28" t="str">
        <f>IF(A123="",0,+YEAR(C123)&amp;"-"&amp;MONTH(C123)&amp;"-"&amp;DAY(C123))</f>
        <v>2018-12-31</v>
      </c>
      <c r="C123" s="28">
        <f>+Loyer6!D5</f>
        <v>43465</v>
      </c>
      <c r="D123" s="27" t="s">
        <v>5</v>
      </c>
      <c r="E123" s="29">
        <v>0</v>
      </c>
      <c r="AA123" s="27" t="str">
        <f t="shared" si="6"/>
        <v>T776[6].Fed.Toasra15</v>
      </c>
      <c r="AB123" s="27" t="s">
        <v>84</v>
      </c>
      <c r="AC123" s="27" t="s">
        <v>89</v>
      </c>
      <c r="AD123" s="27">
        <f>+AD122</f>
        <v>6</v>
      </c>
    </row>
    <row r="124" spans="1:30" ht="12.75">
      <c r="A124" s="27" t="str">
        <f>IF(Loyer6!$G$1="N","",+'T776'!AA124)</f>
        <v>T776[6].Fed.Toasra17</v>
      </c>
      <c r="B124" s="27">
        <f t="shared" si="5"/>
        <v>0</v>
      </c>
      <c r="C124" s="27">
        <f>+Loyer6!H20</f>
        <v>0</v>
      </c>
      <c r="D124" s="27" t="s">
        <v>6</v>
      </c>
      <c r="E124" s="27">
        <v>0</v>
      </c>
      <c r="AA124" s="27" t="str">
        <f t="shared" si="6"/>
        <v>T776[6].Fed.Toasra17</v>
      </c>
      <c r="AB124" s="27" t="s">
        <v>84</v>
      </c>
      <c r="AC124" s="27" t="s">
        <v>90</v>
      </c>
      <c r="AD124" s="27">
        <f aca="true" t="shared" si="9" ref="AD124:AD145">+AD123</f>
        <v>6</v>
      </c>
    </row>
    <row r="125" spans="1:30" ht="12.75">
      <c r="A125" s="27" t="str">
        <f>IF(Loyer6!$G$1="N","",+'T776'!AA125)</f>
        <v>T776[6].Fed.Toasra10</v>
      </c>
      <c r="B125" s="27">
        <f t="shared" si="5"/>
      </c>
      <c r="C125" s="27">
        <f>IF(+Loyer5!D48=0,"",+Loyer5!D48)</f>
      </c>
      <c r="D125" s="27" t="s">
        <v>7</v>
      </c>
      <c r="E125" s="27">
        <v>0</v>
      </c>
      <c r="AA125" s="27" t="str">
        <f t="shared" si="6"/>
        <v>T776[6].Fed.Toasra10</v>
      </c>
      <c r="AB125" s="27" t="s">
        <v>84</v>
      </c>
      <c r="AC125" s="27" t="s">
        <v>91</v>
      </c>
      <c r="AD125" s="27">
        <f t="shared" si="9"/>
        <v>6</v>
      </c>
    </row>
    <row r="126" spans="1:30" ht="12.75">
      <c r="A126" s="27" t="str">
        <f>IF(Loyer6!$G$1="N","",+'T776'!AA126)</f>
        <v>T776[6].Fed.Toasra18</v>
      </c>
      <c r="B126" s="27">
        <f aca="true" t="shared" si="10" ref="B126:B145">IF(A126="",0,+C126)</f>
        <v>0</v>
      </c>
      <c r="C126" s="27">
        <f>+Loyer6!H21</f>
        <v>0</v>
      </c>
      <c r="D126" s="27" t="s">
        <v>9</v>
      </c>
      <c r="E126" s="27">
        <v>0</v>
      </c>
      <c r="AA126" s="27" t="str">
        <f aca="true" t="shared" si="11" ref="AA126:AA145">IF(AD126=0,"",+AB126&amp;AD126&amp;AC126)</f>
        <v>T776[6].Fed.Toasra18</v>
      </c>
      <c r="AB126" s="27" t="s">
        <v>84</v>
      </c>
      <c r="AC126" s="27" t="s">
        <v>92</v>
      </c>
      <c r="AD126" s="27">
        <f t="shared" si="9"/>
        <v>6</v>
      </c>
    </row>
    <row r="127" spans="1:30" ht="12.75">
      <c r="A127" s="27" t="str">
        <f>IF(Loyer6!$G$1="N","",+'T776'!AA127)</f>
        <v>T776[6].Fed.Toasra20</v>
      </c>
      <c r="B127" s="27">
        <f>IF(A127="",0,+C127*100)</f>
        <v>0</v>
      </c>
      <c r="C127" s="31">
        <f>+Loyer6!G26</f>
        <v>0</v>
      </c>
      <c r="D127" s="27" t="s">
        <v>10</v>
      </c>
      <c r="E127" s="27">
        <v>0</v>
      </c>
      <c r="AA127" s="27" t="str">
        <f t="shared" si="11"/>
        <v>T776[6].Fed.Toasra20</v>
      </c>
      <c r="AB127" s="27" t="s">
        <v>84</v>
      </c>
      <c r="AC127" s="27" t="s">
        <v>93</v>
      </c>
      <c r="AD127" s="27">
        <f t="shared" si="9"/>
        <v>6</v>
      </c>
    </row>
    <row r="128" spans="1:30" ht="12.75">
      <c r="A128" s="27" t="str">
        <f>IF(Loyer6!$G$1="N","",+'T776'!AA128)</f>
        <v>T776[6].Fed.Toasra65</v>
      </c>
      <c r="B128" s="27">
        <f t="shared" si="10"/>
        <v>0</v>
      </c>
      <c r="C128" s="27">
        <f>+Loyer6!F27</f>
        <v>0</v>
      </c>
      <c r="D128" s="27" t="s">
        <v>11</v>
      </c>
      <c r="E128" s="27">
        <v>0</v>
      </c>
      <c r="AA128" s="27" t="str">
        <f t="shared" si="11"/>
        <v>T776[6].Fed.Toasra65</v>
      </c>
      <c r="AB128" s="27" t="s">
        <v>84</v>
      </c>
      <c r="AC128" s="27" t="s">
        <v>94</v>
      </c>
      <c r="AD128" s="27">
        <f t="shared" si="9"/>
        <v>6</v>
      </c>
    </row>
    <row r="129" spans="1:30" ht="12.75">
      <c r="A129" s="27" t="str">
        <f>IF(Loyer6!$G$1="N","",+'T776'!AA129)</f>
        <v>T776[6].Fed.Toasra63</v>
      </c>
      <c r="B129" s="27">
        <f t="shared" si="10"/>
        <v>0</v>
      </c>
      <c r="C129" s="27">
        <f>+Loyer6!F28</f>
        <v>0</v>
      </c>
      <c r="D129" s="27" t="s">
        <v>12</v>
      </c>
      <c r="E129" s="27">
        <v>0</v>
      </c>
      <c r="AA129" s="27" t="str">
        <f t="shared" si="11"/>
        <v>T776[6].Fed.Toasra63</v>
      </c>
      <c r="AB129" s="27" t="s">
        <v>84</v>
      </c>
      <c r="AC129" s="27" t="s">
        <v>95</v>
      </c>
      <c r="AD129" s="27">
        <f t="shared" si="9"/>
        <v>6</v>
      </c>
    </row>
    <row r="130" spans="1:30" ht="12.75">
      <c r="A130" s="27" t="str">
        <f>IF(Loyer6!$G$1="N","",+'T776'!AA130)</f>
        <v>T776[6].Fed.Toasra62</v>
      </c>
      <c r="B130" s="27">
        <f t="shared" si="10"/>
        <v>0</v>
      </c>
      <c r="C130" s="27">
        <f>+Loyer6!F29</f>
        <v>0</v>
      </c>
      <c r="D130" s="27" t="s">
        <v>13</v>
      </c>
      <c r="E130" s="27">
        <v>0</v>
      </c>
      <c r="AA130" s="27" t="str">
        <f t="shared" si="11"/>
        <v>T776[6].Fed.Toasra62</v>
      </c>
      <c r="AB130" s="27" t="s">
        <v>84</v>
      </c>
      <c r="AC130" s="27" t="s">
        <v>96</v>
      </c>
      <c r="AD130" s="27">
        <f t="shared" si="9"/>
        <v>6</v>
      </c>
    </row>
    <row r="131" spans="1:30" ht="12.75">
      <c r="A131" s="27" t="str">
        <f>IF(Loyer6!$G$1="N","",+'T776'!AA131)</f>
        <v>T776[6].Fed.Toasra61</v>
      </c>
      <c r="B131" s="27">
        <f t="shared" si="10"/>
        <v>0</v>
      </c>
      <c r="C131" s="27">
        <f>+Loyer6!F30</f>
        <v>0</v>
      </c>
      <c r="D131" s="27" t="s">
        <v>14</v>
      </c>
      <c r="E131" s="27">
        <v>0</v>
      </c>
      <c r="AA131" s="27" t="str">
        <f t="shared" si="11"/>
        <v>T776[6].Fed.Toasra61</v>
      </c>
      <c r="AB131" s="27" t="s">
        <v>84</v>
      </c>
      <c r="AC131" s="27" t="s">
        <v>97</v>
      </c>
      <c r="AD131" s="27">
        <f t="shared" si="9"/>
        <v>6</v>
      </c>
    </row>
    <row r="132" spans="1:30" ht="12.75">
      <c r="A132" s="27" t="str">
        <f>IF(Loyer6!$G$1="N","",+'T776'!AA132)</f>
        <v>T776[6].Fed.Toasra67</v>
      </c>
      <c r="B132" s="27">
        <f t="shared" si="10"/>
        <v>0</v>
      </c>
      <c r="C132" s="27">
        <f>+Loyer6!F31</f>
        <v>0</v>
      </c>
      <c r="D132" s="27" t="s">
        <v>15</v>
      </c>
      <c r="E132" s="27">
        <v>0</v>
      </c>
      <c r="AA132" s="27" t="str">
        <f t="shared" si="11"/>
        <v>T776[6].Fed.Toasra67</v>
      </c>
      <c r="AB132" s="27" t="s">
        <v>84</v>
      </c>
      <c r="AC132" s="27" t="s">
        <v>98</v>
      </c>
      <c r="AD132" s="27">
        <f t="shared" si="9"/>
        <v>6</v>
      </c>
    </row>
    <row r="133" spans="1:30" ht="12.75">
      <c r="A133" s="27" t="str">
        <f>IF(Loyer6!$G$1="N","",+'T776'!AA133)</f>
        <v>T776[6].Fed.Toasra719</v>
      </c>
      <c r="B133" s="27">
        <f t="shared" si="10"/>
        <v>0</v>
      </c>
      <c r="C133" s="27">
        <f>+Loyer6!F32</f>
        <v>0</v>
      </c>
      <c r="D133" s="27" t="s">
        <v>16</v>
      </c>
      <c r="E133" s="27">
        <v>0</v>
      </c>
      <c r="AA133" s="27" t="str">
        <f t="shared" si="11"/>
        <v>T776[6].Fed.Toasra719</v>
      </c>
      <c r="AB133" s="27" t="s">
        <v>84</v>
      </c>
      <c r="AC133" s="27" t="s">
        <v>118</v>
      </c>
      <c r="AD133" s="27">
        <f t="shared" si="9"/>
        <v>6</v>
      </c>
    </row>
    <row r="134" spans="1:30" ht="12.75">
      <c r="A134" s="27" t="str">
        <f>IF(Loyer6!$G$1="N","",+'T776'!AA134)</f>
        <v>T776[6].Fed.Toasra69</v>
      </c>
      <c r="B134" s="27">
        <f t="shared" si="10"/>
        <v>0</v>
      </c>
      <c r="C134" s="27">
        <f>+Loyer6!F33</f>
        <v>0</v>
      </c>
      <c r="D134" s="27" t="s">
        <v>17</v>
      </c>
      <c r="E134" s="27">
        <v>0</v>
      </c>
      <c r="AA134" s="27" t="str">
        <f t="shared" si="11"/>
        <v>T776[6].Fed.Toasra69</v>
      </c>
      <c r="AB134" s="27" t="s">
        <v>84</v>
      </c>
      <c r="AC134" s="27" t="s">
        <v>99</v>
      </c>
      <c r="AD134" s="27">
        <f t="shared" si="9"/>
        <v>6</v>
      </c>
    </row>
    <row r="135" spans="1:30" ht="12.75">
      <c r="A135" s="27" t="str">
        <f>IF(Loyer6!$G$1="N","",+'T776'!AA135)</f>
        <v>T776[6].Fed.Toasra70</v>
      </c>
      <c r="B135" s="27">
        <f t="shared" si="10"/>
        <v>0</v>
      </c>
      <c r="C135" s="27">
        <f>+Loyer6!F34</f>
        <v>0</v>
      </c>
      <c r="D135" s="27" t="s">
        <v>18</v>
      </c>
      <c r="E135" s="27">
        <v>0</v>
      </c>
      <c r="AA135" s="27" t="str">
        <f t="shared" si="11"/>
        <v>T776[6].Fed.Toasra70</v>
      </c>
      <c r="AB135" s="27" t="s">
        <v>84</v>
      </c>
      <c r="AC135" s="27" t="s">
        <v>100</v>
      </c>
      <c r="AD135" s="27">
        <f t="shared" si="9"/>
        <v>6</v>
      </c>
    </row>
    <row r="136" spans="1:30" ht="12.75">
      <c r="A136" s="27" t="str">
        <f>IF(Loyer6!$G$1="N","",+'T776'!AA136)</f>
        <v>T776[6].Fed.Toasra60</v>
      </c>
      <c r="B136" s="27">
        <f t="shared" si="10"/>
        <v>0</v>
      </c>
      <c r="C136" s="27">
        <f>+Loyer6!F35</f>
        <v>0</v>
      </c>
      <c r="D136" s="27" t="s">
        <v>19</v>
      </c>
      <c r="E136" s="27">
        <v>0</v>
      </c>
      <c r="AA136" s="27" t="str">
        <f t="shared" si="11"/>
        <v>T776[6].Fed.Toasra60</v>
      </c>
      <c r="AB136" s="27" t="s">
        <v>84</v>
      </c>
      <c r="AC136" s="27" t="s">
        <v>101</v>
      </c>
      <c r="AD136" s="27">
        <f t="shared" si="9"/>
        <v>6</v>
      </c>
    </row>
    <row r="137" spans="1:30" ht="12.75">
      <c r="A137" s="27" t="str">
        <f>IF(Loyer6!$G$1="N","",+'T776'!AA137)</f>
        <v>T776[6].Fed.Toasra742</v>
      </c>
      <c r="B137" s="27">
        <f>IF(A137="",0,+C137)</f>
        <v>0</v>
      </c>
      <c r="C137" s="27">
        <f>+Loyer6!F36</f>
        <v>0</v>
      </c>
      <c r="D137" s="27" t="s">
        <v>19</v>
      </c>
      <c r="E137" s="27">
        <v>0</v>
      </c>
      <c r="AA137" s="27" t="str">
        <f>IF(AD137=0,"",+AB137&amp;AD137&amp;AC137)</f>
        <v>T776[6].Fed.Toasra742</v>
      </c>
      <c r="AB137" s="27" t="s">
        <v>84</v>
      </c>
      <c r="AC137" s="27" t="s">
        <v>133</v>
      </c>
      <c r="AD137" s="27">
        <f t="shared" si="9"/>
        <v>6</v>
      </c>
    </row>
    <row r="138" spans="1:30" ht="12.75">
      <c r="A138" s="27" t="str">
        <f>IF(Loyer6!$G$1="N","",+'T776'!AA138)</f>
        <v>T776[6].Fed.Toasra71</v>
      </c>
      <c r="B138" s="27">
        <f t="shared" si="10"/>
        <v>0</v>
      </c>
      <c r="C138" s="27">
        <f>+Loyer6!F37</f>
        <v>0</v>
      </c>
      <c r="D138" s="27" t="s">
        <v>20</v>
      </c>
      <c r="E138" s="27">
        <v>0</v>
      </c>
      <c r="AA138" s="27" t="str">
        <f t="shared" si="11"/>
        <v>T776[6].Fed.Toasra71</v>
      </c>
      <c r="AB138" s="27" t="s">
        <v>84</v>
      </c>
      <c r="AC138" s="27" t="s">
        <v>102</v>
      </c>
      <c r="AD138" s="27">
        <f>+AD136</f>
        <v>6</v>
      </c>
    </row>
    <row r="139" spans="1:30" ht="12.75">
      <c r="A139" s="27" t="str">
        <f>IF(Loyer6!$G$1="N","",+'T776'!AA139)</f>
        <v>T776[6].Fed.Toasra223</v>
      </c>
      <c r="B139" s="27">
        <f t="shared" si="10"/>
        <v>0</v>
      </c>
      <c r="C139" s="27">
        <f>+Loyer6!F38</f>
        <v>0</v>
      </c>
      <c r="D139" s="27" t="s">
        <v>21</v>
      </c>
      <c r="E139" s="27">
        <v>0</v>
      </c>
      <c r="AA139" s="27" t="str">
        <f t="shared" si="11"/>
        <v>T776[6].Fed.Toasra223</v>
      </c>
      <c r="AB139" s="27" t="s">
        <v>84</v>
      </c>
      <c r="AC139" s="27" t="s">
        <v>85</v>
      </c>
      <c r="AD139" s="27">
        <f t="shared" si="9"/>
        <v>6</v>
      </c>
    </row>
    <row r="140" spans="1:30" ht="12.75">
      <c r="A140" s="27" t="str">
        <f>IF(Loyer6!$G$1="N","",+'T776'!AA140)</f>
        <v>T776[6].Fed.Toasra64</v>
      </c>
      <c r="B140" s="27">
        <f t="shared" si="10"/>
        <v>0</v>
      </c>
      <c r="C140" s="27">
        <f>+Loyer6!F39</f>
        <v>0</v>
      </c>
      <c r="D140" s="27" t="s">
        <v>22</v>
      </c>
      <c r="E140" s="27">
        <v>0</v>
      </c>
      <c r="AA140" s="27" t="str">
        <f t="shared" si="11"/>
        <v>T776[6].Fed.Toasra64</v>
      </c>
      <c r="AB140" s="27" t="s">
        <v>84</v>
      </c>
      <c r="AC140" s="27" t="s">
        <v>103</v>
      </c>
      <c r="AD140" s="27">
        <f t="shared" si="9"/>
        <v>6</v>
      </c>
    </row>
    <row r="141" spans="1:30" ht="12.75">
      <c r="A141" s="27" t="str">
        <f>IF(Loyer6!$G$1="N","",+'T776'!AA141)</f>
        <v>T776[6].Fed.Toasra720</v>
      </c>
      <c r="B141" s="27">
        <f>IF(A141="",0,+C141)</f>
        <v>0</v>
      </c>
      <c r="C141" s="27">
        <f>+Loyer6!H48</f>
        <v>0</v>
      </c>
      <c r="D141" s="27" t="s">
        <v>120</v>
      </c>
      <c r="AA141" s="27" t="str">
        <f t="shared" si="11"/>
        <v>T776[6].Fed.Toasra720</v>
      </c>
      <c r="AB141" s="27" t="s">
        <v>84</v>
      </c>
      <c r="AC141" s="27" t="s">
        <v>121</v>
      </c>
      <c r="AD141" s="27">
        <f t="shared" si="9"/>
        <v>6</v>
      </c>
    </row>
    <row r="142" spans="1:30" ht="12.75">
      <c r="A142" s="27" t="str">
        <f>IF(Loyer6!$G$1="N","",+'T776'!AA142)</f>
        <v>T776[6].OthExp[1].Fed.Toaoxp1</v>
      </c>
      <c r="B142" s="27">
        <f t="shared" si="10"/>
      </c>
      <c r="C142" s="27">
        <f>IF(+Loyer6!B40=0,"",+Loyer6!B40)</f>
      </c>
      <c r="D142" s="27" t="s">
        <v>23</v>
      </c>
      <c r="E142" s="27">
        <v>0</v>
      </c>
      <c r="AA142" s="27" t="str">
        <f t="shared" si="11"/>
        <v>T776[6].OthExp[1].Fed.Toaoxp1</v>
      </c>
      <c r="AB142" s="27" t="s">
        <v>84</v>
      </c>
      <c r="AC142" s="27" t="s">
        <v>111</v>
      </c>
      <c r="AD142" s="27">
        <f>+AD140</f>
        <v>6</v>
      </c>
    </row>
    <row r="143" spans="1:30" ht="12.75">
      <c r="A143" s="27" t="str">
        <f>IF(Loyer6!$G$1="N","",+'T776'!AA143)</f>
        <v>T776[6].OthExp[1].Fed.Toaoxp2</v>
      </c>
      <c r="B143" s="27">
        <f t="shared" si="10"/>
        <v>0</v>
      </c>
      <c r="C143" s="27">
        <f>+Loyer6!F40</f>
        <v>0</v>
      </c>
      <c r="D143" s="27" t="s">
        <v>24</v>
      </c>
      <c r="E143" s="27">
        <v>0</v>
      </c>
      <c r="AA143" s="27" t="str">
        <f t="shared" si="11"/>
        <v>T776[6].OthExp[1].Fed.Toaoxp2</v>
      </c>
      <c r="AB143" s="27" t="s">
        <v>84</v>
      </c>
      <c r="AC143" s="27" t="s">
        <v>109</v>
      </c>
      <c r="AD143" s="27">
        <f t="shared" si="9"/>
        <v>6</v>
      </c>
    </row>
    <row r="144" spans="1:30" ht="12.75">
      <c r="A144" s="27" t="str">
        <f>IF(Loyer6!$G$1="N","",+'T776'!AA144)</f>
        <v>T776[6].Fed.Toasra350</v>
      </c>
      <c r="B144" s="27">
        <f t="shared" si="10"/>
        <v>0</v>
      </c>
      <c r="C144" s="27">
        <f>+Loyer6!G27</f>
        <v>0</v>
      </c>
      <c r="D144" s="27" t="s">
        <v>25</v>
      </c>
      <c r="E144" s="27">
        <v>0</v>
      </c>
      <c r="AA144" s="27" t="str">
        <f t="shared" si="11"/>
        <v>T776[6].Fed.Toasra350</v>
      </c>
      <c r="AB144" s="27" t="s">
        <v>84</v>
      </c>
      <c r="AC144" s="27" t="s">
        <v>86</v>
      </c>
      <c r="AD144" s="27">
        <f t="shared" si="9"/>
        <v>6</v>
      </c>
    </row>
    <row r="145" spans="1:30" ht="12.75">
      <c r="A145" s="27" t="str">
        <f>IF(Loyer6!$G$1="N","",+'T776'!AA145)</f>
        <v>T776[6].Fed.Toasra194</v>
      </c>
      <c r="B145" s="27">
        <f t="shared" si="10"/>
      </c>
      <c r="C145" s="27">
        <f>IF(+Loyer6!D48=0,"",+Loyer6!D48)</f>
      </c>
      <c r="D145" s="27" t="s">
        <v>26</v>
      </c>
      <c r="E145" s="27">
        <v>0</v>
      </c>
      <c r="AA145" s="27" t="str">
        <f t="shared" si="11"/>
        <v>T776[6].Fed.Toasra194</v>
      </c>
      <c r="AB145" s="27" t="s">
        <v>84</v>
      </c>
      <c r="AC145" s="27" t="s">
        <v>87</v>
      </c>
      <c r="AD145" s="27">
        <f t="shared" si="9"/>
        <v>6</v>
      </c>
    </row>
    <row r="203" ht="12.75">
      <c r="B203" s="28"/>
    </row>
    <row r="204" ht="12.75">
      <c r="B204" s="28"/>
    </row>
    <row r="336" ht="12.75">
      <c r="B336" s="28"/>
    </row>
    <row r="337" ht="12.75">
      <c r="B337" s="28"/>
    </row>
    <row r="469" ht="12.75">
      <c r="B469" s="28"/>
    </row>
    <row r="470" ht="12.75">
      <c r="B470" s="28"/>
    </row>
    <row r="602" ht="12.75">
      <c r="B602" s="28"/>
    </row>
    <row r="603" ht="12.75">
      <c r="B603" s="28"/>
    </row>
  </sheetData>
  <sheetProtection selectLockedCells="1"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8"/>
  <sheetViews>
    <sheetView tabSelected="1" zoomScalePageLayoutView="0" workbookViewId="0" topLeftCell="A1">
      <selection activeCell="H20" sqref="H20"/>
    </sheetView>
  </sheetViews>
  <sheetFormatPr defaultColWidth="2.28125" defaultRowHeight="12.75"/>
  <cols>
    <col min="1" max="1" width="13.140625" style="32" customWidth="1"/>
    <col min="2" max="2" width="10.57421875" style="32" customWidth="1"/>
    <col min="3" max="3" width="3.28125" style="32" customWidth="1"/>
    <col min="4" max="4" width="11.00390625" style="32" customWidth="1"/>
    <col min="5" max="5" width="5.28125" style="32" customWidth="1"/>
    <col min="6" max="8" width="18.7109375" style="33" customWidth="1"/>
    <col min="9" max="9" width="3.28125" style="32" customWidth="1"/>
    <col min="10" max="10" width="33.57421875" style="35" customWidth="1"/>
    <col min="11" max="11" width="26.28125" style="8" hidden="1" customWidth="1"/>
    <col min="12" max="255" width="26.28125" style="32" hidden="1" customWidth="1"/>
    <col min="256" max="16384" width="2.28125" style="32" customWidth="1"/>
  </cols>
  <sheetData>
    <row r="1" spans="1:256" ht="20.25">
      <c r="A1" s="90" t="s">
        <v>134</v>
      </c>
      <c r="G1" s="34" t="str">
        <f>IF(P3=0,"N","O")</f>
        <v>O</v>
      </c>
      <c r="IV1" s="102" t="s">
        <v>3</v>
      </c>
    </row>
    <row r="2" ht="15">
      <c r="A2" s="91" t="s">
        <v>123</v>
      </c>
    </row>
    <row r="3" spans="1:256" ht="20.25" customHeight="1">
      <c r="A3" s="36" t="s">
        <v>27</v>
      </c>
      <c r="E3" s="37"/>
      <c r="F3" s="38" t="s">
        <v>28</v>
      </c>
      <c r="G3" s="34" t="str">
        <f>IF(P3=0,"N","O")</f>
        <v>O</v>
      </c>
      <c r="H3" s="39"/>
      <c r="J3" s="40"/>
      <c r="P3" s="32">
        <f>SUM(P4:P52)</f>
        <v>1</v>
      </c>
      <c r="AA3" s="32" t="s">
        <v>82</v>
      </c>
      <c r="IV3" s="41" t="s">
        <v>3</v>
      </c>
    </row>
    <row r="4" spans="1:10" ht="18" customHeight="1">
      <c r="A4" s="32" t="s">
        <v>29</v>
      </c>
      <c r="B4" s="113"/>
      <c r="C4" s="114"/>
      <c r="D4" s="114"/>
      <c r="E4" s="119"/>
      <c r="F4" s="120"/>
      <c r="J4" s="40"/>
    </row>
    <row r="5" spans="1:256" ht="18" customHeight="1">
      <c r="A5" s="32" t="s">
        <v>30</v>
      </c>
      <c r="B5" s="20">
        <v>43101</v>
      </c>
      <c r="C5" s="42"/>
      <c r="D5" s="20">
        <v>43465</v>
      </c>
      <c r="H5" s="43" t="s">
        <v>104</v>
      </c>
      <c r="I5" s="14">
        <v>1</v>
      </c>
      <c r="J5" s="100" t="s">
        <v>128</v>
      </c>
      <c r="AA5" s="45">
        <f>+I5</f>
        <v>1</v>
      </c>
      <c r="IV5" s="46"/>
    </row>
    <row r="6" spans="9:10" ht="12">
      <c r="I6" s="47"/>
      <c r="J6" s="44"/>
    </row>
    <row r="7" spans="9:10" ht="12.75" hidden="1">
      <c r="I7" s="48"/>
      <c r="J7" s="44"/>
    </row>
    <row r="8" spans="9:10" ht="12.75" hidden="1">
      <c r="I8" s="48"/>
      <c r="J8" s="44"/>
    </row>
    <row r="9" spans="9:10" ht="12.75" hidden="1">
      <c r="I9" s="48"/>
      <c r="J9" s="44"/>
    </row>
    <row r="10" spans="9:10" ht="12.75" hidden="1">
      <c r="I10" s="48"/>
      <c r="J10" s="44"/>
    </row>
    <row r="11" spans="9:10" ht="12.75" hidden="1">
      <c r="I11" s="48"/>
      <c r="J11" s="44"/>
    </row>
    <row r="12" spans="9:10" ht="12.75" hidden="1">
      <c r="I12" s="48"/>
      <c r="J12" s="44"/>
    </row>
    <row r="13" spans="9:10" ht="12.75" hidden="1">
      <c r="I13" s="48"/>
      <c r="J13" s="44"/>
    </row>
    <row r="14" spans="1:10" ht="15.75">
      <c r="A14" s="49"/>
      <c r="B14" s="50"/>
      <c r="C14" s="50"/>
      <c r="D14" s="51"/>
      <c r="F14" s="52"/>
      <c r="G14" s="52" t="s">
        <v>61</v>
      </c>
      <c r="H14" s="13" t="s">
        <v>62</v>
      </c>
      <c r="I14" s="48"/>
      <c r="J14" s="53" t="s">
        <v>124</v>
      </c>
    </row>
    <row r="15" spans="9:10" ht="12">
      <c r="I15" s="54"/>
      <c r="J15" s="44"/>
    </row>
    <row r="16" spans="1:10" ht="18" customHeight="1">
      <c r="A16" s="55" t="s">
        <v>32</v>
      </c>
      <c r="B16" s="116"/>
      <c r="C16" s="117"/>
      <c r="D16" s="117"/>
      <c r="E16" s="117"/>
      <c r="F16" s="117"/>
      <c r="G16" s="117"/>
      <c r="H16" s="118"/>
      <c r="I16" s="56"/>
      <c r="J16" s="44"/>
    </row>
    <row r="17" spans="9:10" ht="12">
      <c r="I17" s="50"/>
      <c r="J17" s="44"/>
    </row>
    <row r="18" spans="1:256" ht="12">
      <c r="A18" s="36" t="s">
        <v>33</v>
      </c>
      <c r="I18" s="57"/>
      <c r="J18" s="44"/>
      <c r="AA18" s="58" t="s">
        <v>34</v>
      </c>
      <c r="IV18" s="41">
        <v>2017</v>
      </c>
    </row>
    <row r="19" spans="9:10" ht="12">
      <c r="I19" s="50"/>
      <c r="J19" s="44"/>
    </row>
    <row r="20" spans="1:27" ht="18" customHeight="1">
      <c r="A20" s="32" t="s">
        <v>130</v>
      </c>
      <c r="G20" s="59">
        <v>8141</v>
      </c>
      <c r="H20" s="25"/>
      <c r="I20" s="60"/>
      <c r="J20" s="89"/>
      <c r="L20" s="33"/>
      <c r="P20" s="33">
        <f>+H20</f>
        <v>0</v>
      </c>
      <c r="AA20" s="33">
        <f>+H20</f>
        <v>0</v>
      </c>
    </row>
    <row r="21" spans="1:27" ht="18" customHeight="1">
      <c r="A21" s="32" t="s">
        <v>36</v>
      </c>
      <c r="B21" s="113">
        <v>2</v>
      </c>
      <c r="C21" s="114"/>
      <c r="D21" s="114"/>
      <c r="E21" s="114"/>
      <c r="F21" s="115"/>
      <c r="G21" s="59">
        <v>8230</v>
      </c>
      <c r="H21" s="92"/>
      <c r="I21" s="60"/>
      <c r="J21" s="89"/>
      <c r="L21" s="33"/>
      <c r="P21" s="33">
        <f>+H21</f>
        <v>0</v>
      </c>
      <c r="AA21" s="33">
        <f>+H21</f>
        <v>0</v>
      </c>
    </row>
    <row r="22" spans="1:27" ht="15.75">
      <c r="A22" s="32" t="s">
        <v>37</v>
      </c>
      <c r="G22" s="59">
        <v>8299</v>
      </c>
      <c r="H22" s="61">
        <f>SUM(H20:H21)</f>
        <v>0</v>
      </c>
      <c r="I22" s="62"/>
      <c r="J22" s="44"/>
      <c r="P22" s="32">
        <f>IF(B21&lt;&gt;0,1,0)</f>
        <v>1</v>
      </c>
      <c r="AA22" s="33">
        <f>+H22</f>
        <v>0</v>
      </c>
    </row>
    <row r="23" spans="9:10" ht="12">
      <c r="I23" s="63"/>
      <c r="J23" s="44"/>
    </row>
    <row r="24" spans="1:10" ht="12">
      <c r="A24" s="36" t="s">
        <v>38</v>
      </c>
      <c r="F24" s="64" t="s">
        <v>39</v>
      </c>
      <c r="G24" s="64" t="s">
        <v>40</v>
      </c>
      <c r="H24" s="65" t="s">
        <v>129</v>
      </c>
      <c r="I24" s="66"/>
      <c r="J24" s="44"/>
    </row>
    <row r="25" spans="9:16" ht="12">
      <c r="I25" s="63"/>
      <c r="J25" s="44"/>
      <c r="P25" s="33">
        <f>+G27</f>
        <v>0</v>
      </c>
    </row>
    <row r="26" spans="1:27" ht="18" customHeight="1">
      <c r="A26" s="32" t="s">
        <v>41</v>
      </c>
      <c r="G26" s="22"/>
      <c r="I26" s="63"/>
      <c r="J26" s="44"/>
      <c r="P26" s="67">
        <f>+G26</f>
        <v>0</v>
      </c>
      <c r="AA26" s="67"/>
    </row>
    <row r="27" spans="1:27" ht="18" customHeight="1">
      <c r="A27" s="32" t="s">
        <v>42</v>
      </c>
      <c r="E27" s="68">
        <v>8521</v>
      </c>
      <c r="F27" s="23"/>
      <c r="G27" s="69"/>
      <c r="H27" s="70"/>
      <c r="I27" s="63"/>
      <c r="J27" s="44"/>
      <c r="L27" s="33"/>
      <c r="P27" s="33">
        <f aca="true" t="shared" si="0" ref="P27:P40">+F27</f>
        <v>0</v>
      </c>
      <c r="AA27" s="33">
        <f>+F27</f>
        <v>0</v>
      </c>
    </row>
    <row r="28" spans="1:27" ht="18" customHeight="1">
      <c r="A28" s="32" t="s">
        <v>43</v>
      </c>
      <c r="E28" s="68">
        <v>8690</v>
      </c>
      <c r="F28" s="23"/>
      <c r="G28" s="33">
        <f>IF(F28=0,0,IF(H28&gt;F28,+F28,IF(H28=0,ROUND(F28*$G$26,2),+H28)))</f>
        <v>0</v>
      </c>
      <c r="H28" s="24"/>
      <c r="I28" s="60"/>
      <c r="J28" s="89"/>
      <c r="L28" s="33"/>
      <c r="P28" s="33">
        <f t="shared" si="0"/>
        <v>0</v>
      </c>
      <c r="AA28" s="33">
        <f aca="true" t="shared" si="1" ref="AA28:AA40">+F28-G28</f>
        <v>0</v>
      </c>
    </row>
    <row r="29" spans="1:27" ht="18" customHeight="1">
      <c r="A29" s="32" t="s">
        <v>44</v>
      </c>
      <c r="E29" s="68">
        <v>8710</v>
      </c>
      <c r="F29" s="23"/>
      <c r="G29" s="33">
        <f aca="true" t="shared" si="2" ref="G29:G40">IF(F29=0,0,IF(H29&gt;F29,+F29,IF(H29=0,ROUND(F29*$G$26,2),+H29)))</f>
        <v>0</v>
      </c>
      <c r="H29" s="24"/>
      <c r="I29" s="60"/>
      <c r="J29" s="89"/>
      <c r="L29" s="33"/>
      <c r="P29" s="33">
        <f t="shared" si="0"/>
        <v>0</v>
      </c>
      <c r="AA29" s="33">
        <f t="shared" si="1"/>
        <v>0</v>
      </c>
    </row>
    <row r="30" spans="1:27" ht="18" customHeight="1">
      <c r="A30" s="32" t="s">
        <v>45</v>
      </c>
      <c r="E30" s="68">
        <v>8960</v>
      </c>
      <c r="F30" s="23"/>
      <c r="G30" s="33">
        <f t="shared" si="2"/>
        <v>0</v>
      </c>
      <c r="H30" s="24"/>
      <c r="I30" s="60"/>
      <c r="J30" s="89"/>
      <c r="L30" s="33"/>
      <c r="P30" s="33">
        <f t="shared" si="0"/>
        <v>0</v>
      </c>
      <c r="AA30" s="33">
        <f t="shared" si="1"/>
        <v>0</v>
      </c>
    </row>
    <row r="31" spans="1:27" ht="18" customHeight="1">
      <c r="A31" s="32" t="s">
        <v>46</v>
      </c>
      <c r="E31" s="68">
        <v>8871</v>
      </c>
      <c r="F31" s="23"/>
      <c r="G31" s="33">
        <f t="shared" si="2"/>
        <v>0</v>
      </c>
      <c r="H31" s="24"/>
      <c r="I31" s="60"/>
      <c r="J31" s="89"/>
      <c r="L31" s="33"/>
      <c r="P31" s="33">
        <f t="shared" si="0"/>
        <v>0</v>
      </c>
      <c r="AA31" s="33">
        <f t="shared" si="1"/>
        <v>0</v>
      </c>
    </row>
    <row r="32" spans="1:27" ht="18" customHeight="1">
      <c r="A32" s="32" t="s">
        <v>47</v>
      </c>
      <c r="E32" s="68">
        <v>9281</v>
      </c>
      <c r="F32" s="23"/>
      <c r="G32" s="33">
        <f t="shared" si="2"/>
        <v>0</v>
      </c>
      <c r="H32" s="24"/>
      <c r="I32" s="60"/>
      <c r="J32" s="89"/>
      <c r="L32" s="33"/>
      <c r="P32" s="33">
        <f t="shared" si="0"/>
        <v>0</v>
      </c>
      <c r="AA32" s="33">
        <f t="shared" si="1"/>
        <v>0</v>
      </c>
    </row>
    <row r="33" spans="1:27" ht="18" customHeight="1">
      <c r="A33" s="32" t="s">
        <v>48</v>
      </c>
      <c r="E33" s="68">
        <v>8810</v>
      </c>
      <c r="F33" s="23"/>
      <c r="G33" s="33">
        <f t="shared" si="2"/>
        <v>0</v>
      </c>
      <c r="H33" s="24"/>
      <c r="I33" s="60"/>
      <c r="J33" s="89"/>
      <c r="L33" s="33"/>
      <c r="P33" s="33">
        <f t="shared" si="0"/>
        <v>0</v>
      </c>
      <c r="AA33" s="33">
        <f t="shared" si="1"/>
        <v>0</v>
      </c>
    </row>
    <row r="34" spans="1:27" ht="18" customHeight="1">
      <c r="A34" s="32" t="s">
        <v>49</v>
      </c>
      <c r="E34" s="68">
        <v>8860</v>
      </c>
      <c r="F34" s="23"/>
      <c r="G34" s="33">
        <f t="shared" si="2"/>
        <v>0</v>
      </c>
      <c r="H34" s="24"/>
      <c r="I34" s="60"/>
      <c r="J34" s="89"/>
      <c r="L34" s="33"/>
      <c r="P34" s="33">
        <f t="shared" si="0"/>
        <v>0</v>
      </c>
      <c r="AA34" s="33">
        <f t="shared" si="1"/>
        <v>0</v>
      </c>
    </row>
    <row r="35" spans="1:27" ht="18" customHeight="1">
      <c r="A35" s="32" t="s">
        <v>50</v>
      </c>
      <c r="E35" s="68">
        <v>9180</v>
      </c>
      <c r="F35" s="23"/>
      <c r="G35" s="33">
        <f t="shared" si="2"/>
        <v>0</v>
      </c>
      <c r="H35" s="24"/>
      <c r="I35" s="60"/>
      <c r="J35" s="89"/>
      <c r="L35" s="33"/>
      <c r="P35" s="33">
        <f t="shared" si="0"/>
        <v>0</v>
      </c>
      <c r="AA35" s="33">
        <f t="shared" si="1"/>
        <v>0</v>
      </c>
    </row>
    <row r="36" spans="1:27" ht="18" customHeight="1">
      <c r="A36" s="32" t="s">
        <v>132</v>
      </c>
      <c r="E36" s="68">
        <v>9180</v>
      </c>
      <c r="F36" s="23"/>
      <c r="G36" s="33">
        <f t="shared" si="2"/>
        <v>0</v>
      </c>
      <c r="H36" s="24"/>
      <c r="I36" s="60"/>
      <c r="J36" s="89"/>
      <c r="L36" s="33"/>
      <c r="P36" s="33">
        <f t="shared" si="0"/>
        <v>0</v>
      </c>
      <c r="AA36" s="33"/>
    </row>
    <row r="37" spans="1:27" ht="18" customHeight="1">
      <c r="A37" s="32" t="s">
        <v>51</v>
      </c>
      <c r="E37" s="68">
        <v>9060</v>
      </c>
      <c r="F37" s="23"/>
      <c r="G37" s="33">
        <f t="shared" si="2"/>
        <v>0</v>
      </c>
      <c r="H37" s="24"/>
      <c r="I37" s="60"/>
      <c r="J37" s="89"/>
      <c r="L37" s="33"/>
      <c r="P37" s="33">
        <f t="shared" si="0"/>
        <v>0</v>
      </c>
      <c r="AA37" s="33">
        <f t="shared" si="1"/>
        <v>0</v>
      </c>
    </row>
    <row r="38" spans="1:27" ht="18" customHeight="1">
      <c r="A38" s="32" t="s">
        <v>52</v>
      </c>
      <c r="E38" s="68">
        <v>9200</v>
      </c>
      <c r="F38" s="23"/>
      <c r="G38" s="33">
        <f t="shared" si="2"/>
        <v>0</v>
      </c>
      <c r="H38" s="24"/>
      <c r="I38" s="60"/>
      <c r="J38" s="89"/>
      <c r="L38" s="33"/>
      <c r="P38" s="33">
        <f t="shared" si="0"/>
        <v>0</v>
      </c>
      <c r="AA38" s="33">
        <f t="shared" si="1"/>
        <v>0</v>
      </c>
    </row>
    <row r="39" spans="1:27" ht="18" customHeight="1">
      <c r="A39" s="32" t="s">
        <v>53</v>
      </c>
      <c r="E39" s="68">
        <v>9220</v>
      </c>
      <c r="F39" s="23"/>
      <c r="G39" s="33">
        <f t="shared" si="2"/>
        <v>0</v>
      </c>
      <c r="H39" s="24"/>
      <c r="I39" s="60"/>
      <c r="J39" s="89"/>
      <c r="L39" s="33"/>
      <c r="P39" s="33">
        <f t="shared" si="0"/>
        <v>0</v>
      </c>
      <c r="AA39" s="33">
        <f t="shared" si="1"/>
        <v>0</v>
      </c>
    </row>
    <row r="40" spans="1:27" ht="18" customHeight="1">
      <c r="A40" s="71" t="s">
        <v>54</v>
      </c>
      <c r="B40" s="113"/>
      <c r="C40" s="114"/>
      <c r="D40" s="115"/>
      <c r="E40" s="68">
        <v>9270</v>
      </c>
      <c r="F40" s="23"/>
      <c r="G40" s="33">
        <f t="shared" si="2"/>
        <v>0</v>
      </c>
      <c r="H40" s="24"/>
      <c r="I40" s="60"/>
      <c r="J40" s="89"/>
      <c r="L40" s="33"/>
      <c r="P40" s="33">
        <f t="shared" si="0"/>
        <v>0</v>
      </c>
      <c r="AA40" s="33">
        <f t="shared" si="1"/>
        <v>0</v>
      </c>
    </row>
    <row r="41" spans="6:16" ht="12.75">
      <c r="F41" s="72"/>
      <c r="G41" s="72"/>
      <c r="H41" s="72"/>
      <c r="I41" s="63"/>
      <c r="J41" s="44"/>
      <c r="P41" s="33">
        <f aca="true" t="shared" si="3" ref="P41:P48">+F28</f>
        <v>0</v>
      </c>
    </row>
    <row r="42" spans="1:16" ht="15">
      <c r="A42" s="32" t="s">
        <v>37</v>
      </c>
      <c r="F42" s="61">
        <f>SUM(F27:F40)</f>
        <v>0</v>
      </c>
      <c r="G42" s="61">
        <f>SUM(G27:G40)</f>
        <v>0</v>
      </c>
      <c r="H42" s="73"/>
      <c r="I42" s="74"/>
      <c r="J42" s="44"/>
      <c r="P42" s="33">
        <f t="shared" si="3"/>
        <v>0</v>
      </c>
    </row>
    <row r="43" spans="8:16" ht="12.75">
      <c r="H43" s="72"/>
      <c r="I43" s="63"/>
      <c r="J43" s="44"/>
      <c r="P43" s="33">
        <f t="shared" si="3"/>
        <v>0</v>
      </c>
    </row>
    <row r="44" spans="1:27" ht="18" customHeight="1">
      <c r="A44" s="32" t="s">
        <v>131</v>
      </c>
      <c r="H44" s="61">
        <f>+H22-F42+G42</f>
        <v>0</v>
      </c>
      <c r="I44" s="63"/>
      <c r="J44" s="44"/>
      <c r="P44" s="33">
        <f t="shared" si="3"/>
        <v>0</v>
      </c>
      <c r="AA44" s="33">
        <f>+H44</f>
        <v>0</v>
      </c>
    </row>
    <row r="45" spans="8:16" ht="12.75">
      <c r="H45" s="72"/>
      <c r="I45" s="63"/>
      <c r="J45" s="44"/>
      <c r="P45" s="33">
        <f t="shared" si="3"/>
        <v>0</v>
      </c>
    </row>
    <row r="46" spans="1:27" ht="18" customHeight="1">
      <c r="A46" s="32" t="s">
        <v>56</v>
      </c>
      <c r="F46" s="21">
        <v>1</v>
      </c>
      <c r="H46" s="61">
        <f>ROUND(H44*F46,2)</f>
        <v>0</v>
      </c>
      <c r="I46" s="63"/>
      <c r="J46" s="44"/>
      <c r="P46" s="33">
        <f t="shared" si="3"/>
        <v>0</v>
      </c>
      <c r="AA46" s="33">
        <f>+H46</f>
        <v>0</v>
      </c>
    </row>
    <row r="47" spans="9:16" ht="12.75">
      <c r="I47" s="63"/>
      <c r="J47" s="44"/>
      <c r="P47" s="33">
        <f t="shared" si="3"/>
        <v>0</v>
      </c>
    </row>
    <row r="48" spans="1:27" ht="18" customHeight="1">
      <c r="A48" s="71" t="s">
        <v>57</v>
      </c>
      <c r="D48" s="113"/>
      <c r="E48" s="114"/>
      <c r="F48" s="115"/>
      <c r="H48" s="25"/>
      <c r="I48" s="60"/>
      <c r="J48" s="44"/>
      <c r="L48" s="33"/>
      <c r="P48" s="33">
        <f t="shared" si="3"/>
        <v>0</v>
      </c>
      <c r="AA48" s="33">
        <f>+H48</f>
        <v>0</v>
      </c>
    </row>
    <row r="49" spans="1:27" s="75" customFormat="1" ht="12.75">
      <c r="A49" s="93"/>
      <c r="D49" s="76"/>
      <c r="E49" s="76"/>
      <c r="F49" s="76"/>
      <c r="G49" s="77"/>
      <c r="H49" s="78"/>
      <c r="I49" s="79"/>
      <c r="J49" s="80"/>
      <c r="K49" s="81"/>
      <c r="L49" s="77"/>
      <c r="P49" s="77"/>
      <c r="AA49" s="77"/>
    </row>
    <row r="50" spans="1:27" s="75" customFormat="1" ht="18" customHeight="1" thickBot="1">
      <c r="A50" s="93" t="s">
        <v>127</v>
      </c>
      <c r="D50" s="76"/>
      <c r="E50" s="76"/>
      <c r="F50" s="76"/>
      <c r="G50" s="77"/>
      <c r="H50" s="101">
        <f>+H46-H48</f>
        <v>0</v>
      </c>
      <c r="I50" s="79"/>
      <c r="J50" s="80"/>
      <c r="K50" s="81"/>
      <c r="L50" s="77"/>
      <c r="P50" s="77"/>
      <c r="AA50" s="77"/>
    </row>
    <row r="51" spans="9:16" ht="13.5" thickTop="1">
      <c r="I51" s="63"/>
      <c r="J51" s="44"/>
      <c r="P51" s="33">
        <f>+F37</f>
        <v>0</v>
      </c>
    </row>
    <row r="52" spans="1:10" ht="12.75">
      <c r="A52" s="82" t="s">
        <v>60</v>
      </c>
      <c r="B52" s="83"/>
      <c r="C52" s="83"/>
      <c r="D52" s="83"/>
      <c r="E52" s="83"/>
      <c r="F52" s="84"/>
      <c r="G52" s="84"/>
      <c r="H52" s="84"/>
      <c r="I52" s="83"/>
      <c r="J52" s="44"/>
    </row>
    <row r="53" spans="1:11" s="99" customFormat="1" ht="22.5" customHeight="1">
      <c r="A53" s="94" t="s">
        <v>125</v>
      </c>
      <c r="B53" s="95"/>
      <c r="C53" s="95"/>
      <c r="D53" s="95"/>
      <c r="E53" s="95"/>
      <c r="F53" s="96"/>
      <c r="G53" s="96"/>
      <c r="H53" s="96"/>
      <c r="I53" s="95"/>
      <c r="J53" s="97"/>
      <c r="K53" s="98"/>
    </row>
    <row r="54" spans="1:11" s="99" customFormat="1" ht="14.25" customHeight="1">
      <c r="A54" s="110"/>
      <c r="B54" s="111"/>
      <c r="C54" s="111"/>
      <c r="D54" s="111"/>
      <c r="E54" s="111"/>
      <c r="F54" s="111"/>
      <c r="G54" s="111"/>
      <c r="H54" s="111"/>
      <c r="I54" s="111"/>
      <c r="J54" s="112"/>
      <c r="K54" s="98"/>
    </row>
    <row r="55" spans="1:11" s="99" customFormat="1" ht="14.2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6"/>
      <c r="K55" s="98"/>
    </row>
    <row r="56" spans="1:11" s="99" customFormat="1" ht="14.25" customHeight="1">
      <c r="A56" s="104"/>
      <c r="B56" s="105"/>
      <c r="C56" s="105"/>
      <c r="D56" s="105"/>
      <c r="E56" s="105"/>
      <c r="F56" s="105"/>
      <c r="G56" s="105"/>
      <c r="H56" s="105"/>
      <c r="I56" s="105"/>
      <c r="J56" s="106"/>
      <c r="K56" s="98"/>
    </row>
    <row r="57" spans="1:11" s="99" customFormat="1" ht="14.25" customHeight="1">
      <c r="A57" s="104"/>
      <c r="B57" s="105"/>
      <c r="C57" s="105"/>
      <c r="D57" s="105"/>
      <c r="E57" s="105"/>
      <c r="F57" s="105"/>
      <c r="G57" s="105"/>
      <c r="H57" s="105"/>
      <c r="I57" s="105"/>
      <c r="J57" s="106"/>
      <c r="K57" s="98"/>
    </row>
    <row r="58" spans="1:11" s="99" customFormat="1" ht="14.25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6"/>
      <c r="K58" s="98"/>
    </row>
    <row r="59" spans="1:11" s="99" customFormat="1" ht="14.25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6"/>
      <c r="K59" s="98"/>
    </row>
    <row r="60" spans="1:11" s="99" customFormat="1" ht="14.25" customHeight="1">
      <c r="A60" s="104"/>
      <c r="B60" s="105"/>
      <c r="C60" s="105"/>
      <c r="D60" s="105"/>
      <c r="E60" s="105"/>
      <c r="F60" s="105"/>
      <c r="G60" s="105"/>
      <c r="H60" s="105"/>
      <c r="I60" s="105"/>
      <c r="J60" s="106"/>
      <c r="K60" s="98"/>
    </row>
    <row r="61" spans="1:11" s="99" customFormat="1" ht="14.2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9"/>
      <c r="K61" s="98"/>
    </row>
    <row r="62" spans="1:11" s="99" customFormat="1" ht="22.5" customHeight="1">
      <c r="A62" s="94" t="s">
        <v>126</v>
      </c>
      <c r="B62" s="95"/>
      <c r="C62" s="95"/>
      <c r="D62" s="95"/>
      <c r="E62" s="95"/>
      <c r="F62" s="96"/>
      <c r="G62" s="96"/>
      <c r="H62" s="96"/>
      <c r="I62" s="95"/>
      <c r="J62" s="97"/>
      <c r="K62" s="98"/>
    </row>
    <row r="63" spans="1:11" s="99" customFormat="1" ht="14.25" customHeight="1">
      <c r="A63" s="110"/>
      <c r="B63" s="111"/>
      <c r="C63" s="111"/>
      <c r="D63" s="111"/>
      <c r="E63" s="111"/>
      <c r="F63" s="111"/>
      <c r="G63" s="111"/>
      <c r="H63" s="111"/>
      <c r="I63" s="111"/>
      <c r="J63" s="112"/>
      <c r="K63" s="98"/>
    </row>
    <row r="64" spans="1:11" s="99" customFormat="1" ht="14.25" customHeight="1">
      <c r="A64" s="104"/>
      <c r="B64" s="105"/>
      <c r="C64" s="105"/>
      <c r="D64" s="105"/>
      <c r="E64" s="105"/>
      <c r="F64" s="105"/>
      <c r="G64" s="105"/>
      <c r="H64" s="105"/>
      <c r="I64" s="105"/>
      <c r="J64" s="106"/>
      <c r="K64" s="98"/>
    </row>
    <row r="65" spans="1:11" s="99" customFormat="1" ht="14.2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6"/>
      <c r="K65" s="98"/>
    </row>
    <row r="66" spans="1:11" s="99" customFormat="1" ht="14.25" customHeight="1">
      <c r="A66" s="104"/>
      <c r="B66" s="105"/>
      <c r="C66" s="105"/>
      <c r="D66" s="105"/>
      <c r="E66" s="105"/>
      <c r="F66" s="105"/>
      <c r="G66" s="105"/>
      <c r="H66" s="105"/>
      <c r="I66" s="105"/>
      <c r="J66" s="106"/>
      <c r="K66" s="98"/>
    </row>
    <row r="67" spans="1:11" s="99" customFormat="1" ht="14.25" customHeight="1">
      <c r="A67" s="104"/>
      <c r="B67" s="105"/>
      <c r="C67" s="105"/>
      <c r="D67" s="105"/>
      <c r="E67" s="105"/>
      <c r="F67" s="105"/>
      <c r="G67" s="105"/>
      <c r="H67" s="105"/>
      <c r="I67" s="105"/>
      <c r="J67" s="106"/>
      <c r="K67" s="98"/>
    </row>
    <row r="68" spans="1:11" s="99" customFormat="1" ht="14.25" customHeight="1">
      <c r="A68" s="104"/>
      <c r="B68" s="105"/>
      <c r="C68" s="105"/>
      <c r="D68" s="105"/>
      <c r="E68" s="105"/>
      <c r="F68" s="105"/>
      <c r="G68" s="105"/>
      <c r="H68" s="105"/>
      <c r="I68" s="105"/>
      <c r="J68" s="106"/>
      <c r="K68" s="98"/>
    </row>
    <row r="69" spans="1:11" s="99" customFormat="1" ht="14.25" customHeight="1">
      <c r="A69" s="104"/>
      <c r="B69" s="105"/>
      <c r="C69" s="105"/>
      <c r="D69" s="105"/>
      <c r="E69" s="105"/>
      <c r="F69" s="105"/>
      <c r="G69" s="105"/>
      <c r="H69" s="105"/>
      <c r="I69" s="105"/>
      <c r="J69" s="106"/>
      <c r="K69" s="98"/>
    </row>
    <row r="70" spans="1:11" s="99" customFormat="1" ht="14.25" customHeight="1">
      <c r="A70" s="104"/>
      <c r="B70" s="105"/>
      <c r="C70" s="105"/>
      <c r="D70" s="105"/>
      <c r="E70" s="105"/>
      <c r="F70" s="105"/>
      <c r="G70" s="105"/>
      <c r="H70" s="105"/>
      <c r="I70" s="105"/>
      <c r="J70" s="106"/>
      <c r="K70" s="98"/>
    </row>
    <row r="71" spans="1:11" s="99" customFormat="1" ht="14.25" customHeight="1">
      <c r="A71" s="104"/>
      <c r="B71" s="105"/>
      <c r="C71" s="105"/>
      <c r="D71" s="105"/>
      <c r="E71" s="105"/>
      <c r="F71" s="105"/>
      <c r="G71" s="105"/>
      <c r="H71" s="105"/>
      <c r="I71" s="105"/>
      <c r="J71" s="106"/>
      <c r="K71" s="98"/>
    </row>
    <row r="72" spans="1:11" s="99" customFormat="1" ht="14.2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6"/>
      <c r="K72" s="98"/>
    </row>
    <row r="73" spans="1:11" s="99" customFormat="1" ht="14.2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9"/>
      <c r="K73" s="98"/>
    </row>
    <row r="74" ht="12.75">
      <c r="J74" s="44"/>
    </row>
    <row r="75" ht="12.75">
      <c r="J75" s="44"/>
    </row>
    <row r="76" ht="12.75">
      <c r="J76" s="44"/>
    </row>
    <row r="77" ht="12.75">
      <c r="J77" s="44"/>
    </row>
    <row r="78" ht="12.75">
      <c r="J78" s="44"/>
    </row>
    <row r="79" ht="12.75">
      <c r="J79" s="44"/>
    </row>
    <row r="80" ht="12.75">
      <c r="J80" s="44"/>
    </row>
    <row r="81" ht="12.75">
      <c r="J81" s="44"/>
    </row>
    <row r="82" ht="12.75">
      <c r="J82" s="44"/>
    </row>
    <row r="83" ht="12.75">
      <c r="J83" s="44"/>
    </row>
    <row r="84" ht="12.75">
      <c r="J84" s="44"/>
    </row>
    <row r="85" ht="12.75">
      <c r="J85" s="44"/>
    </row>
    <row r="86" ht="12.75">
      <c r="J86" s="44"/>
    </row>
    <row r="87" ht="12.75">
      <c r="J87" s="44"/>
    </row>
    <row r="88" ht="12.75">
      <c r="J88" s="44"/>
    </row>
    <row r="89" ht="12.75">
      <c r="J89" s="44"/>
    </row>
    <row r="90" ht="12.75">
      <c r="J90" s="44"/>
    </row>
    <row r="91" ht="12.75">
      <c r="J91" s="44"/>
    </row>
    <row r="92" ht="12.75">
      <c r="J92" s="44"/>
    </row>
    <row r="93" ht="12.75">
      <c r="J93" s="44"/>
    </row>
    <row r="94" ht="12.75">
      <c r="J94" s="44"/>
    </row>
    <row r="95" ht="12.75">
      <c r="J95" s="44"/>
    </row>
    <row r="96" ht="12.75">
      <c r="J96" s="44"/>
    </row>
    <row r="97" ht="12.75">
      <c r="J97" s="44"/>
    </row>
    <row r="98" ht="12.75">
      <c r="J98" s="44"/>
    </row>
    <row r="99" ht="12.75">
      <c r="J99" s="44"/>
    </row>
    <row r="100" ht="12.75">
      <c r="J100" s="44"/>
    </row>
    <row r="101" ht="12.75">
      <c r="J101" s="44"/>
    </row>
    <row r="102" ht="12.75">
      <c r="J102" s="44"/>
    </row>
    <row r="103" ht="12.75">
      <c r="J103" s="44"/>
    </row>
    <row r="104" ht="12.75">
      <c r="J104" s="44"/>
    </row>
    <row r="105" ht="12.75">
      <c r="J105" s="44"/>
    </row>
    <row r="106" ht="12.75">
      <c r="J106" s="44"/>
    </row>
    <row r="107" ht="12.75">
      <c r="J107" s="44"/>
    </row>
    <row r="108" ht="12.75">
      <c r="J108" s="44"/>
    </row>
    <row r="109" ht="12.75">
      <c r="J109" s="44"/>
    </row>
    <row r="110" ht="12.75">
      <c r="J110" s="44"/>
    </row>
    <row r="111" ht="12.75">
      <c r="J111" s="44"/>
    </row>
    <row r="112" ht="12.75">
      <c r="J112" s="44"/>
    </row>
    <row r="113" ht="12.75">
      <c r="J113" s="44"/>
    </row>
    <row r="114" ht="12.75">
      <c r="J114" s="44"/>
    </row>
    <row r="115" ht="12.75">
      <c r="J115" s="44"/>
    </row>
    <row r="116" ht="12.75">
      <c r="J116" s="44"/>
    </row>
    <row r="117" ht="12.75">
      <c r="J117" s="44"/>
    </row>
    <row r="118" ht="12.75">
      <c r="J118" s="44"/>
    </row>
    <row r="119" ht="12.75">
      <c r="J119" s="44"/>
    </row>
    <row r="120" ht="12.75">
      <c r="J120" s="44"/>
    </row>
    <row r="121" ht="12.75">
      <c r="J121" s="44"/>
    </row>
    <row r="122" ht="12.75">
      <c r="J122" s="44"/>
    </row>
    <row r="123" ht="12.75">
      <c r="J123" s="44"/>
    </row>
    <row r="124" ht="12.75">
      <c r="J124" s="44"/>
    </row>
    <row r="125" ht="12.75">
      <c r="J125" s="44"/>
    </row>
    <row r="126" ht="12.75">
      <c r="J126" s="44"/>
    </row>
    <row r="127" ht="12.75">
      <c r="J127" s="44"/>
    </row>
    <row r="128" ht="12.75">
      <c r="J128" s="44"/>
    </row>
    <row r="129" ht="12.75">
      <c r="J129" s="44"/>
    </row>
    <row r="130" ht="12.75">
      <c r="J130" s="44"/>
    </row>
    <row r="131" ht="12.75">
      <c r="J131" s="44"/>
    </row>
    <row r="132" ht="12.75">
      <c r="J132" s="44"/>
    </row>
    <row r="133" ht="12.75">
      <c r="J133" s="44"/>
    </row>
    <row r="134" ht="12.75">
      <c r="J134" s="44"/>
    </row>
    <row r="135" ht="12.75">
      <c r="J135" s="44"/>
    </row>
    <row r="136" ht="12.75">
      <c r="J136" s="44"/>
    </row>
    <row r="137" ht="12.75">
      <c r="J137" s="44"/>
    </row>
    <row r="138" ht="12.75">
      <c r="J138" s="44"/>
    </row>
    <row r="139" ht="12.75">
      <c r="J139" s="44"/>
    </row>
    <row r="140" ht="12.75">
      <c r="J140" s="44"/>
    </row>
    <row r="141" ht="12.75">
      <c r="J141" s="44"/>
    </row>
    <row r="142" ht="12.75">
      <c r="J142" s="44"/>
    </row>
    <row r="143" ht="12.75">
      <c r="J143" s="44"/>
    </row>
    <row r="144" ht="12.75">
      <c r="J144" s="44"/>
    </row>
    <row r="145" ht="12.75">
      <c r="J145" s="44"/>
    </row>
    <row r="146" ht="12.75">
      <c r="J146" s="44"/>
    </row>
    <row r="147" ht="12.75">
      <c r="J147" s="44"/>
    </row>
    <row r="148" ht="12.75">
      <c r="J148" s="44"/>
    </row>
    <row r="149" ht="12.75">
      <c r="J149" s="44"/>
    </row>
    <row r="150" ht="12.75">
      <c r="J150" s="44"/>
    </row>
    <row r="151" ht="12.75">
      <c r="J151" s="44"/>
    </row>
    <row r="152" ht="12.75">
      <c r="J152" s="44"/>
    </row>
    <row r="153" ht="12.75">
      <c r="J153" s="44"/>
    </row>
    <row r="154" ht="12.75">
      <c r="J154" s="44"/>
    </row>
    <row r="155" ht="12.75">
      <c r="J155" s="44"/>
    </row>
    <row r="156" ht="12.75">
      <c r="J156" s="44"/>
    </row>
    <row r="157" ht="12.75">
      <c r="J157" s="44"/>
    </row>
    <row r="158" ht="12.75">
      <c r="J158" s="44"/>
    </row>
    <row r="159" ht="12.75">
      <c r="J159" s="44"/>
    </row>
    <row r="160" ht="12.75">
      <c r="J160" s="44"/>
    </row>
    <row r="161" ht="12.75">
      <c r="J161" s="44"/>
    </row>
    <row r="162" ht="12.75">
      <c r="J162" s="44"/>
    </row>
    <row r="163" ht="12.75">
      <c r="J163" s="44"/>
    </row>
    <row r="164" ht="12.75">
      <c r="J164" s="44"/>
    </row>
    <row r="165" ht="12.75">
      <c r="J165" s="44"/>
    </row>
    <row r="166" ht="12.75">
      <c r="J166" s="44"/>
    </row>
    <row r="167" ht="12.75">
      <c r="J167" s="44"/>
    </row>
    <row r="168" ht="12.75">
      <c r="J168" s="44"/>
    </row>
    <row r="169" ht="12.75">
      <c r="J169" s="44"/>
    </row>
    <row r="170" ht="12.75">
      <c r="J170" s="44"/>
    </row>
    <row r="171" ht="12.75">
      <c r="J171" s="44"/>
    </row>
    <row r="172" ht="12.75">
      <c r="J172" s="44"/>
    </row>
    <row r="173" ht="12.75">
      <c r="J173" s="44"/>
    </row>
    <row r="174" ht="12.75">
      <c r="J174" s="44"/>
    </row>
    <row r="175" ht="12.75">
      <c r="J175" s="44"/>
    </row>
    <row r="176" ht="12.75">
      <c r="J176" s="44"/>
    </row>
    <row r="177" ht="12.75">
      <c r="J177" s="44"/>
    </row>
    <row r="178" ht="12.75">
      <c r="J178" s="44"/>
    </row>
    <row r="179" ht="12.75">
      <c r="J179" s="44"/>
    </row>
    <row r="180" ht="12.75">
      <c r="J180" s="44"/>
    </row>
    <row r="181" ht="12.75">
      <c r="J181" s="44"/>
    </row>
    <row r="182" ht="12.75">
      <c r="J182" s="44"/>
    </row>
    <row r="183" ht="12.75">
      <c r="J183" s="44"/>
    </row>
    <row r="184" ht="12.75">
      <c r="J184" s="44"/>
    </row>
    <row r="185" ht="12.75">
      <c r="J185" s="44"/>
    </row>
    <row r="186" ht="12.75">
      <c r="J186" s="44"/>
    </row>
    <row r="187" ht="12.75">
      <c r="J187" s="44"/>
    </row>
    <row r="188" ht="12.75">
      <c r="J188" s="44"/>
    </row>
    <row r="189" ht="12.75">
      <c r="J189" s="44"/>
    </row>
    <row r="190" ht="12.75">
      <c r="J190" s="44"/>
    </row>
    <row r="191" ht="12.75">
      <c r="J191" s="44"/>
    </row>
    <row r="192" ht="12.75">
      <c r="J192" s="44"/>
    </row>
    <row r="193" ht="12.75">
      <c r="J193" s="44"/>
    </row>
    <row r="194" ht="12.75">
      <c r="J194" s="44"/>
    </row>
    <row r="195" ht="12.75">
      <c r="J195" s="44"/>
    </row>
    <row r="196" ht="12.75">
      <c r="J196" s="44"/>
    </row>
    <row r="197" ht="12.75">
      <c r="J197" s="44"/>
    </row>
    <row r="198" ht="12.75">
      <c r="J198" s="44"/>
    </row>
    <row r="199" ht="12.75">
      <c r="J199" s="44"/>
    </row>
    <row r="200" ht="12.75">
      <c r="J200" s="44"/>
    </row>
    <row r="201" ht="12.75">
      <c r="J201" s="44"/>
    </row>
    <row r="202" ht="12.75">
      <c r="J202" s="44"/>
    </row>
    <row r="203" ht="12.75">
      <c r="J203" s="44"/>
    </row>
    <row r="204" ht="12.75">
      <c r="J204" s="44"/>
    </row>
    <row r="205" ht="12.75">
      <c r="J205" s="44"/>
    </row>
    <row r="206" ht="12.75">
      <c r="J206" s="44"/>
    </row>
    <row r="207" ht="12.75">
      <c r="J207" s="44"/>
    </row>
    <row r="208" ht="12.75">
      <c r="J208" s="44"/>
    </row>
    <row r="209" ht="12.75">
      <c r="J209" s="44"/>
    </row>
    <row r="210" ht="12.75">
      <c r="J210" s="44"/>
    </row>
    <row r="211" ht="12.75">
      <c r="J211" s="44"/>
    </row>
    <row r="212" ht="12.75">
      <c r="J212" s="44"/>
    </row>
    <row r="213" ht="12.75">
      <c r="J213" s="44"/>
    </row>
    <row r="214" ht="12.75">
      <c r="J214" s="44"/>
    </row>
    <row r="215" ht="12.75">
      <c r="J215" s="44"/>
    </row>
    <row r="216" ht="12.75">
      <c r="J216" s="44"/>
    </row>
    <row r="217" ht="12.75">
      <c r="J217" s="44"/>
    </row>
    <row r="218" ht="12.75">
      <c r="J218" s="44"/>
    </row>
    <row r="219" ht="12.75">
      <c r="J219" s="44"/>
    </row>
    <row r="220" ht="12.75">
      <c r="J220" s="44"/>
    </row>
    <row r="221" ht="12.75">
      <c r="J221" s="44"/>
    </row>
    <row r="222" ht="12.75">
      <c r="J222" s="44"/>
    </row>
    <row r="223" ht="12.75">
      <c r="J223" s="44"/>
    </row>
    <row r="224" ht="12.75">
      <c r="J224" s="44"/>
    </row>
    <row r="225" ht="12.75">
      <c r="J225" s="44"/>
    </row>
    <row r="226" ht="12.75">
      <c r="J226" s="44"/>
    </row>
    <row r="227" ht="12.75">
      <c r="J227" s="44"/>
    </row>
    <row r="228" ht="12.75">
      <c r="J228" s="44"/>
    </row>
    <row r="229" ht="12.75">
      <c r="J229" s="44"/>
    </row>
    <row r="230" ht="12.75">
      <c r="J230" s="44"/>
    </row>
    <row r="231" ht="12.75">
      <c r="J231" s="44"/>
    </row>
    <row r="232" ht="12.75">
      <c r="J232" s="44"/>
    </row>
    <row r="233" ht="12.75">
      <c r="J233" s="44"/>
    </row>
    <row r="234" ht="12.75">
      <c r="J234" s="44"/>
    </row>
    <row r="235" ht="12.75">
      <c r="J235" s="44"/>
    </row>
    <row r="236" ht="12.75">
      <c r="J236" s="44"/>
    </row>
    <row r="237" ht="12.75">
      <c r="J237" s="44"/>
    </row>
    <row r="238" ht="12.75">
      <c r="J238" s="44"/>
    </row>
    <row r="239" ht="12.75">
      <c r="J239" s="44"/>
    </row>
    <row r="240" ht="12.75">
      <c r="J240" s="44"/>
    </row>
    <row r="241" ht="12.75">
      <c r="J241" s="44"/>
    </row>
    <row r="242" ht="12.75">
      <c r="J242" s="44"/>
    </row>
    <row r="243" ht="12.75">
      <c r="J243" s="44"/>
    </row>
    <row r="244" ht="12.75">
      <c r="J244" s="44"/>
    </row>
    <row r="245" ht="12.75">
      <c r="J245" s="44"/>
    </row>
    <row r="246" ht="12.75">
      <c r="J246" s="44"/>
    </row>
    <row r="247" ht="12.75">
      <c r="J247" s="44"/>
    </row>
    <row r="248" ht="12.75">
      <c r="J248" s="44"/>
    </row>
    <row r="249" ht="12.75">
      <c r="J249" s="44"/>
    </row>
    <row r="250" ht="12.75">
      <c r="J250" s="44"/>
    </row>
    <row r="251" ht="12.75">
      <c r="J251" s="44"/>
    </row>
    <row r="252" ht="12.75">
      <c r="J252" s="44"/>
    </row>
    <row r="253" ht="12.75">
      <c r="J253" s="44"/>
    </row>
    <row r="254" ht="12.75">
      <c r="J254" s="44"/>
    </row>
    <row r="255" ht="12.75">
      <c r="J255" s="44"/>
    </row>
    <row r="256" ht="12.75">
      <c r="J256" s="44"/>
    </row>
    <row r="257" ht="12.75">
      <c r="J257" s="44"/>
    </row>
    <row r="258" ht="12.75">
      <c r="J258" s="44"/>
    </row>
    <row r="259" ht="12.75">
      <c r="J259" s="44"/>
    </row>
    <row r="260" ht="12.75">
      <c r="J260" s="44"/>
    </row>
    <row r="261" ht="12.75">
      <c r="J261" s="44"/>
    </row>
    <row r="262" ht="12.75">
      <c r="J262" s="44"/>
    </row>
    <row r="263" ht="12.75">
      <c r="J263" s="44"/>
    </row>
    <row r="264" ht="12.75">
      <c r="J264" s="44"/>
    </row>
    <row r="265" ht="12.75">
      <c r="J265" s="44"/>
    </row>
    <row r="266" ht="12.75">
      <c r="J266" s="44"/>
    </row>
    <row r="267" ht="12.75">
      <c r="J267" s="44"/>
    </row>
    <row r="268" ht="12.75">
      <c r="J268" s="44"/>
    </row>
    <row r="269" ht="12.75">
      <c r="J269" s="44"/>
    </row>
    <row r="270" ht="12.75">
      <c r="J270" s="44"/>
    </row>
    <row r="271" ht="12.75">
      <c r="J271" s="44"/>
    </row>
    <row r="272" ht="12.75">
      <c r="J272" s="44"/>
    </row>
    <row r="273" ht="12.75">
      <c r="J273" s="44"/>
    </row>
    <row r="274" ht="12.75">
      <c r="J274" s="44"/>
    </row>
    <row r="275" ht="12.75">
      <c r="J275" s="44"/>
    </row>
    <row r="276" ht="12.75">
      <c r="J276" s="44"/>
    </row>
    <row r="277" ht="12.75">
      <c r="J277" s="44"/>
    </row>
    <row r="278" ht="12.75">
      <c r="J278" s="44"/>
    </row>
    <row r="279" ht="12.75">
      <c r="J279" s="44"/>
    </row>
    <row r="280" ht="12.75">
      <c r="J280" s="44"/>
    </row>
    <row r="281" ht="12.75">
      <c r="J281" s="44"/>
    </row>
    <row r="282" ht="12.75">
      <c r="J282" s="44"/>
    </row>
    <row r="283" ht="12.75">
      <c r="J283" s="44"/>
    </row>
    <row r="284" ht="12.75">
      <c r="J284" s="44"/>
    </row>
    <row r="285" ht="12.75">
      <c r="J285" s="44"/>
    </row>
    <row r="286" ht="12.75">
      <c r="J286" s="44"/>
    </row>
    <row r="287" ht="12.75">
      <c r="J287" s="44"/>
    </row>
    <row r="288" ht="12.75">
      <c r="J288" s="44"/>
    </row>
    <row r="289" ht="12.75">
      <c r="J289" s="44"/>
    </row>
    <row r="290" ht="12.75">
      <c r="J290" s="44"/>
    </row>
    <row r="291" ht="12.75">
      <c r="J291" s="44"/>
    </row>
    <row r="292" ht="12.75">
      <c r="J292" s="44"/>
    </row>
    <row r="293" ht="12.75">
      <c r="J293" s="44"/>
    </row>
    <row r="294" ht="12.75">
      <c r="J294" s="44"/>
    </row>
    <row r="295" ht="12.75">
      <c r="J295" s="44"/>
    </row>
    <row r="296" ht="12.75">
      <c r="J296" s="44"/>
    </row>
    <row r="297" ht="12.75">
      <c r="J297" s="44"/>
    </row>
    <row r="298" ht="12.75">
      <c r="J298" s="44"/>
    </row>
    <row r="299" ht="12.75">
      <c r="J299" s="44"/>
    </row>
    <row r="300" ht="12.75">
      <c r="J300" s="44"/>
    </row>
    <row r="301" ht="12.75">
      <c r="J301" s="44"/>
    </row>
    <row r="302" ht="12.75">
      <c r="J302" s="44"/>
    </row>
    <row r="303" ht="12.75">
      <c r="J303" s="44"/>
    </row>
    <row r="304" ht="12.75">
      <c r="J304" s="44"/>
    </row>
    <row r="305" ht="12.75">
      <c r="J305" s="44"/>
    </row>
    <row r="306" ht="12.75">
      <c r="J306" s="44"/>
    </row>
    <row r="307" ht="12.75">
      <c r="J307" s="44"/>
    </row>
    <row r="308" ht="12.75">
      <c r="J308" s="44"/>
    </row>
    <row r="309" ht="12.75">
      <c r="J309" s="44"/>
    </row>
    <row r="310" ht="12.75">
      <c r="J310" s="44"/>
    </row>
    <row r="311" ht="12.75">
      <c r="J311" s="44"/>
    </row>
    <row r="312" ht="12.75">
      <c r="J312" s="44"/>
    </row>
    <row r="313" ht="12.75">
      <c r="J313" s="44"/>
    </row>
    <row r="314" ht="12.75">
      <c r="J314" s="44"/>
    </row>
    <row r="315" ht="12.75">
      <c r="J315" s="44"/>
    </row>
    <row r="316" ht="12.75">
      <c r="J316" s="44"/>
    </row>
    <row r="317" ht="12.75">
      <c r="J317" s="44"/>
    </row>
    <row r="318" ht="12.75">
      <c r="J318" s="44"/>
    </row>
    <row r="319" ht="12.75">
      <c r="J319" s="44"/>
    </row>
    <row r="320" ht="12.75">
      <c r="J320" s="44"/>
    </row>
    <row r="321" ht="12.75">
      <c r="J321" s="44"/>
    </row>
    <row r="322" ht="12.75">
      <c r="J322" s="44"/>
    </row>
    <row r="323" ht="12.75">
      <c r="J323" s="44"/>
    </row>
    <row r="324" ht="12.75">
      <c r="J324" s="44"/>
    </row>
    <row r="325" ht="12.75">
      <c r="J325" s="44"/>
    </row>
    <row r="326" ht="12.75">
      <c r="J326" s="44"/>
    </row>
    <row r="327" ht="12.75">
      <c r="J327" s="44"/>
    </row>
    <row r="328" ht="12.75">
      <c r="J328" s="44"/>
    </row>
    <row r="329" ht="12.75">
      <c r="J329" s="44"/>
    </row>
    <row r="330" ht="12.75">
      <c r="J330" s="44"/>
    </row>
    <row r="331" ht="12.75">
      <c r="J331" s="44"/>
    </row>
    <row r="332" ht="12.75">
      <c r="J332" s="44"/>
    </row>
    <row r="333" ht="12.75">
      <c r="J333" s="44"/>
    </row>
    <row r="334" ht="12.75">
      <c r="J334" s="44"/>
    </row>
    <row r="335" ht="12.75">
      <c r="J335" s="44"/>
    </row>
    <row r="336" ht="12.75">
      <c r="J336" s="44"/>
    </row>
    <row r="337" ht="12.75">
      <c r="J337" s="44"/>
    </row>
    <row r="338" ht="12.75">
      <c r="J338" s="44"/>
    </row>
    <row r="339" ht="12.75">
      <c r="J339" s="44"/>
    </row>
    <row r="340" ht="12.75">
      <c r="J340" s="44"/>
    </row>
    <row r="341" ht="12.75">
      <c r="J341" s="44"/>
    </row>
    <row r="342" ht="12.75">
      <c r="J342" s="44"/>
    </row>
    <row r="343" ht="12.75">
      <c r="J343" s="44"/>
    </row>
    <row r="344" ht="12.75">
      <c r="J344" s="44"/>
    </row>
    <row r="345" ht="12.75">
      <c r="J345" s="44"/>
    </row>
    <row r="346" ht="12.75">
      <c r="J346" s="44"/>
    </row>
    <row r="347" ht="12.75">
      <c r="J347" s="44"/>
    </row>
    <row r="348" ht="12.75">
      <c r="J348" s="44"/>
    </row>
  </sheetData>
  <sheetProtection password="E4E0" sheet="1" formatCells="0" formatColumns="0" formatRows="0"/>
  <mergeCells count="24">
    <mergeCell ref="D48:F48"/>
    <mergeCell ref="B16:H16"/>
    <mergeCell ref="B21:F21"/>
    <mergeCell ref="B40:D40"/>
    <mergeCell ref="B4:F4"/>
    <mergeCell ref="A54:J54"/>
    <mergeCell ref="A68:J68"/>
    <mergeCell ref="A69:J69"/>
    <mergeCell ref="A70:J70"/>
    <mergeCell ref="A71:J71"/>
    <mergeCell ref="A72:J72"/>
    <mergeCell ref="A59:J59"/>
    <mergeCell ref="A60:J60"/>
    <mergeCell ref="A61:J61"/>
    <mergeCell ref="A55:J55"/>
    <mergeCell ref="A56:J56"/>
    <mergeCell ref="A57:J57"/>
    <mergeCell ref="A65:J65"/>
    <mergeCell ref="A66:J66"/>
    <mergeCell ref="A73:J73"/>
    <mergeCell ref="A58:J58"/>
    <mergeCell ref="A63:J63"/>
    <mergeCell ref="A64:J64"/>
    <mergeCell ref="A67:J67"/>
  </mergeCells>
  <dataValidations count="6">
    <dataValidation type="decimal" operator="lessThanOrEqual" allowBlank="1" showInputMessage="1" showErrorMessage="1" errorTitle="Erreur !" error="Le montant de la dépense personnelle est supérieur à la dépense totale." sqref="H28:H40">
      <formula1>F28</formula1>
    </dataValidation>
    <dataValidation type="date" operator="greaterThan" allowBlank="1" showInputMessage="1" showErrorMessage="1" errorTitle="Erreur !" error="Vérifiez votre date SVP !" sqref="D5 B5">
      <formula1>38353</formula1>
    </dataValidation>
    <dataValidation type="decimal" operator="lessThanOrEqual" allowBlank="1" showInputMessage="1" showErrorMessage="1" errorTitle="Erreur !" error="Le nombre ne peut être supérieur à 100 !" sqref="G26">
      <formula1>100</formula1>
    </dataValidation>
    <dataValidation type="decimal" allowBlank="1" showInputMessage="1" showErrorMessage="1" errorTitle="Erreur !" error="Ce champ doit être numérique SVP !" sqref="H20:H21 F46 F27:H27 H48:H50 F28:F40">
      <formula1>-100000000</formula1>
      <formula2>1000000000000</formula2>
    </dataValidation>
    <dataValidation type="list" showInputMessage="1" showErrorMessage="1" errorTitle="Erreur !" error="Doit être Oui ou Non." sqref="H14">
      <formula1>OuiNon</formula1>
    </dataValidation>
    <dataValidation errorStyle="warning" showInputMessage="1" showErrorMessage="1" errorTitle="Validation" error="Voulez-vous vraiment utiliser ce numéro d'état T776 ?" sqref="I5"/>
  </dataValidations>
  <printOptions/>
  <pageMargins left="1.037401575" right="1.037401575" top="0.984251969" bottom="0.984251969" header="0.4921259845" footer="0.4921259845"/>
  <pageSetup fitToHeight="1" fitToWidth="1" horizontalDpi="300" verticalDpi="300" orientation="portrait" paperSize="122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0"/>
  <sheetViews>
    <sheetView zoomScalePageLayoutView="0" workbookViewId="0" topLeftCell="A1">
      <selection activeCell="A1" sqref="A1"/>
    </sheetView>
  </sheetViews>
  <sheetFormatPr defaultColWidth="2.28125" defaultRowHeight="12.75"/>
  <cols>
    <col min="1" max="1" width="13.140625" style="32" customWidth="1"/>
    <col min="2" max="2" width="10.57421875" style="32" customWidth="1"/>
    <col min="3" max="3" width="3.28125" style="32" customWidth="1"/>
    <col min="4" max="4" width="11.00390625" style="32" customWidth="1"/>
    <col min="5" max="5" width="5.28125" style="32" customWidth="1"/>
    <col min="6" max="8" width="18.7109375" style="33" customWidth="1"/>
    <col min="9" max="9" width="3.28125" style="32" customWidth="1"/>
    <col min="10" max="10" width="33.57421875" style="35" customWidth="1"/>
    <col min="11" max="11" width="11.421875" style="8" hidden="1" customWidth="1"/>
    <col min="12" max="255" width="11.421875" style="32" hidden="1" customWidth="1"/>
    <col min="256" max="16384" width="2.28125" style="32" customWidth="1"/>
  </cols>
  <sheetData>
    <row r="1" spans="1:256" ht="20.25">
      <c r="A1" s="90" t="s">
        <v>134</v>
      </c>
      <c r="G1" s="34" t="str">
        <f>IF(P3=0,"N","O")</f>
        <v>O</v>
      </c>
      <c r="IV1" s="102" t="s">
        <v>3</v>
      </c>
    </row>
    <row r="2" ht="15">
      <c r="A2" s="91" t="s">
        <v>123</v>
      </c>
    </row>
    <row r="3" spans="1:256" ht="20.25" customHeight="1">
      <c r="A3" s="36" t="s">
        <v>27</v>
      </c>
      <c r="E3" s="37"/>
      <c r="F3" s="38" t="s">
        <v>28</v>
      </c>
      <c r="G3" s="34" t="str">
        <f>IF(P3=0,"N","O")</f>
        <v>O</v>
      </c>
      <c r="J3" s="44"/>
      <c r="P3" s="32">
        <f>SUM(P4:P52)</f>
        <v>1</v>
      </c>
      <c r="AA3" s="32" t="s">
        <v>82</v>
      </c>
      <c r="IV3" s="41" t="s">
        <v>3</v>
      </c>
    </row>
    <row r="4" spans="1:10" ht="18" customHeight="1">
      <c r="A4" s="32" t="s">
        <v>29</v>
      </c>
      <c r="B4" s="113"/>
      <c r="C4" s="114"/>
      <c r="D4" s="114"/>
      <c r="E4" s="119"/>
      <c r="F4" s="120"/>
      <c r="J4" s="44"/>
    </row>
    <row r="5" spans="1:256" ht="18" customHeight="1">
      <c r="A5" s="32" t="s">
        <v>30</v>
      </c>
      <c r="B5" s="20">
        <v>43101</v>
      </c>
      <c r="C5" s="42" t="s">
        <v>31</v>
      </c>
      <c r="D5" s="20">
        <v>43465</v>
      </c>
      <c r="H5" s="43" t="s">
        <v>104</v>
      </c>
      <c r="I5" s="14">
        <v>2</v>
      </c>
      <c r="J5" s="100" t="s">
        <v>128</v>
      </c>
      <c r="AA5" s="45">
        <f>+I5</f>
        <v>2</v>
      </c>
      <c r="IV5" s="46"/>
    </row>
    <row r="6" ht="12">
      <c r="J6" s="44"/>
    </row>
    <row r="7" ht="12.75" hidden="1">
      <c r="J7" s="44"/>
    </row>
    <row r="8" ht="12.75" hidden="1">
      <c r="J8" s="44"/>
    </row>
    <row r="9" ht="12.75" hidden="1">
      <c r="J9" s="44"/>
    </row>
    <row r="10" ht="12.75" hidden="1">
      <c r="J10" s="44"/>
    </row>
    <row r="11" ht="12.75" hidden="1">
      <c r="J11" s="44"/>
    </row>
    <row r="12" ht="12.75" hidden="1">
      <c r="J12" s="44"/>
    </row>
    <row r="13" ht="12.75" hidden="1">
      <c r="J13" s="44"/>
    </row>
    <row r="14" spans="1:10" ht="15.75">
      <c r="A14" s="49"/>
      <c r="B14" s="50"/>
      <c r="C14" s="50"/>
      <c r="D14" s="51"/>
      <c r="F14" s="52" t="s">
        <v>61</v>
      </c>
      <c r="G14" s="84"/>
      <c r="H14" s="13" t="s">
        <v>62</v>
      </c>
      <c r="J14" s="53" t="s">
        <v>124</v>
      </c>
    </row>
    <row r="15" spans="9:10" ht="12">
      <c r="I15" s="50"/>
      <c r="J15" s="44"/>
    </row>
    <row r="16" spans="1:10" ht="18" customHeight="1">
      <c r="A16" s="55" t="s">
        <v>32</v>
      </c>
      <c r="B16" s="116"/>
      <c r="C16" s="117"/>
      <c r="D16" s="117"/>
      <c r="E16" s="117"/>
      <c r="F16" s="117"/>
      <c r="G16" s="117"/>
      <c r="H16" s="118"/>
      <c r="I16" s="50"/>
      <c r="J16" s="44"/>
    </row>
    <row r="17" spans="9:10" ht="12">
      <c r="I17" s="50"/>
      <c r="J17" s="44"/>
    </row>
    <row r="18" spans="1:27" ht="12">
      <c r="A18" s="36" t="s">
        <v>33</v>
      </c>
      <c r="I18" s="57"/>
      <c r="J18" s="44"/>
      <c r="AA18" s="58" t="s">
        <v>34</v>
      </c>
    </row>
    <row r="19" spans="9:10" ht="12">
      <c r="I19" s="50"/>
      <c r="J19" s="44"/>
    </row>
    <row r="20" spans="1:27" ht="18" customHeight="1">
      <c r="A20" s="32" t="s">
        <v>130</v>
      </c>
      <c r="G20" s="59">
        <v>8141</v>
      </c>
      <c r="H20" s="23"/>
      <c r="I20" s="60"/>
      <c r="J20" s="89"/>
      <c r="L20" s="33"/>
      <c r="P20" s="33">
        <f>+H20</f>
        <v>0</v>
      </c>
      <c r="AA20" s="33">
        <f>+H20</f>
        <v>0</v>
      </c>
    </row>
    <row r="21" spans="1:27" ht="18" customHeight="1">
      <c r="A21" s="32" t="s">
        <v>36</v>
      </c>
      <c r="B21" s="113">
        <v>2</v>
      </c>
      <c r="C21" s="114"/>
      <c r="D21" s="114"/>
      <c r="E21" s="114"/>
      <c r="F21" s="115"/>
      <c r="G21" s="59">
        <v>8230</v>
      </c>
      <c r="H21" s="92"/>
      <c r="I21" s="60"/>
      <c r="J21" s="89"/>
      <c r="L21" s="33"/>
      <c r="P21" s="33">
        <f>+H21</f>
        <v>0</v>
      </c>
      <c r="AA21" s="33">
        <f>+H21</f>
        <v>0</v>
      </c>
    </row>
    <row r="22" spans="1:27" ht="12">
      <c r="A22" s="32" t="s">
        <v>37</v>
      </c>
      <c r="G22" s="59">
        <v>8299</v>
      </c>
      <c r="H22" s="85">
        <f>SUM(H20:H21)</f>
        <v>0</v>
      </c>
      <c r="I22" s="62"/>
      <c r="J22" s="44"/>
      <c r="P22" s="32">
        <f>IF(B21&lt;&gt;0,1,0)</f>
        <v>1</v>
      </c>
      <c r="AA22" s="33">
        <f>+H22</f>
        <v>0</v>
      </c>
    </row>
    <row r="23" spans="9:10" ht="12">
      <c r="I23" s="63"/>
      <c r="J23" s="44"/>
    </row>
    <row r="24" spans="1:10" ht="12">
      <c r="A24" s="36" t="s">
        <v>38</v>
      </c>
      <c r="F24" s="64" t="s">
        <v>39</v>
      </c>
      <c r="G24" s="64" t="s">
        <v>40</v>
      </c>
      <c r="H24" s="65" t="s">
        <v>129</v>
      </c>
      <c r="I24" s="66"/>
      <c r="J24" s="44"/>
    </row>
    <row r="25" spans="9:16" ht="12">
      <c r="I25" s="63"/>
      <c r="J25" s="44"/>
      <c r="P25" s="33">
        <f>+G27</f>
        <v>0</v>
      </c>
    </row>
    <row r="26" spans="1:27" ht="18" customHeight="1">
      <c r="A26" s="32" t="s">
        <v>41</v>
      </c>
      <c r="G26" s="22"/>
      <c r="I26" s="63"/>
      <c r="J26" s="44"/>
      <c r="P26" s="67">
        <f>+G26</f>
        <v>0</v>
      </c>
      <c r="AA26" s="67"/>
    </row>
    <row r="27" spans="1:27" ht="18" customHeight="1">
      <c r="A27" s="32" t="s">
        <v>42</v>
      </c>
      <c r="E27" s="86">
        <v>8521</v>
      </c>
      <c r="F27" s="23"/>
      <c r="G27" s="87"/>
      <c r="H27" s="70"/>
      <c r="I27" s="63"/>
      <c r="J27" s="44"/>
      <c r="L27" s="33"/>
      <c r="P27" s="33">
        <f aca="true" t="shared" si="0" ref="P27:P40">+F27</f>
        <v>0</v>
      </c>
      <c r="AA27" s="33">
        <f>+F27</f>
        <v>0</v>
      </c>
    </row>
    <row r="28" spans="1:27" ht="18" customHeight="1">
      <c r="A28" s="32" t="s">
        <v>43</v>
      </c>
      <c r="E28" s="86">
        <v>8690</v>
      </c>
      <c r="F28" s="23"/>
      <c r="G28" s="33">
        <f>IF(F28=0,0,IF(H28&gt;F28,+F28,IF(H28=0,ROUND(F28*$G$26,2),+H28)))</f>
        <v>0</v>
      </c>
      <c r="H28" s="26"/>
      <c r="I28" s="60"/>
      <c r="J28" s="89"/>
      <c r="L28" s="33"/>
      <c r="P28" s="33">
        <f t="shared" si="0"/>
        <v>0</v>
      </c>
      <c r="AA28" s="33">
        <f aca="true" t="shared" si="1" ref="AA28:AA40">+F28-G28</f>
        <v>0</v>
      </c>
    </row>
    <row r="29" spans="1:27" ht="18" customHeight="1">
      <c r="A29" s="32" t="s">
        <v>44</v>
      </c>
      <c r="E29" s="86">
        <v>8710</v>
      </c>
      <c r="F29" s="23"/>
      <c r="G29" s="33">
        <f aca="true" t="shared" si="2" ref="G29:G40">IF(F29=0,0,IF(H29&gt;F29,+F29,IF(H29=0,ROUND(F29*$G$26,2),+H29)))</f>
        <v>0</v>
      </c>
      <c r="H29" s="26"/>
      <c r="I29" s="60"/>
      <c r="J29" s="89"/>
      <c r="L29" s="33"/>
      <c r="P29" s="33">
        <f t="shared" si="0"/>
        <v>0</v>
      </c>
      <c r="AA29" s="33">
        <f t="shared" si="1"/>
        <v>0</v>
      </c>
    </row>
    <row r="30" spans="1:27" ht="18" customHeight="1">
      <c r="A30" s="32" t="s">
        <v>45</v>
      </c>
      <c r="E30" s="86">
        <v>8960</v>
      </c>
      <c r="F30" s="23"/>
      <c r="G30" s="33">
        <f t="shared" si="2"/>
        <v>0</v>
      </c>
      <c r="H30" s="26"/>
      <c r="I30" s="60"/>
      <c r="J30" s="89"/>
      <c r="L30" s="33"/>
      <c r="P30" s="33">
        <f t="shared" si="0"/>
        <v>0</v>
      </c>
      <c r="AA30" s="33">
        <f t="shared" si="1"/>
        <v>0</v>
      </c>
    </row>
    <row r="31" spans="1:27" ht="18" customHeight="1">
      <c r="A31" s="32" t="s">
        <v>46</v>
      </c>
      <c r="E31" s="86">
        <v>8871</v>
      </c>
      <c r="F31" s="23"/>
      <c r="G31" s="33">
        <f t="shared" si="2"/>
        <v>0</v>
      </c>
      <c r="H31" s="26"/>
      <c r="I31" s="60"/>
      <c r="J31" s="89"/>
      <c r="L31" s="33"/>
      <c r="P31" s="33">
        <f t="shared" si="0"/>
        <v>0</v>
      </c>
      <c r="AA31" s="33">
        <f t="shared" si="1"/>
        <v>0</v>
      </c>
    </row>
    <row r="32" spans="1:27" ht="18" customHeight="1">
      <c r="A32" s="32" t="s">
        <v>47</v>
      </c>
      <c r="E32" s="86">
        <v>9281</v>
      </c>
      <c r="F32" s="23"/>
      <c r="G32" s="33">
        <f t="shared" si="2"/>
        <v>0</v>
      </c>
      <c r="H32" s="26"/>
      <c r="I32" s="60"/>
      <c r="J32" s="89"/>
      <c r="L32" s="33"/>
      <c r="P32" s="33">
        <f t="shared" si="0"/>
        <v>0</v>
      </c>
      <c r="AA32" s="33">
        <f t="shared" si="1"/>
        <v>0</v>
      </c>
    </row>
    <row r="33" spans="1:27" ht="18" customHeight="1">
      <c r="A33" s="32" t="s">
        <v>48</v>
      </c>
      <c r="E33" s="86">
        <v>8810</v>
      </c>
      <c r="F33" s="23"/>
      <c r="G33" s="33">
        <f t="shared" si="2"/>
        <v>0</v>
      </c>
      <c r="H33" s="26"/>
      <c r="I33" s="60"/>
      <c r="J33" s="89"/>
      <c r="L33" s="33"/>
      <c r="P33" s="33">
        <f t="shared" si="0"/>
        <v>0</v>
      </c>
      <c r="AA33" s="33">
        <f t="shared" si="1"/>
        <v>0</v>
      </c>
    </row>
    <row r="34" spans="1:27" ht="18" customHeight="1">
      <c r="A34" s="32" t="s">
        <v>49</v>
      </c>
      <c r="E34" s="86">
        <v>8860</v>
      </c>
      <c r="F34" s="23"/>
      <c r="G34" s="33">
        <f t="shared" si="2"/>
        <v>0</v>
      </c>
      <c r="H34" s="26"/>
      <c r="I34" s="60"/>
      <c r="J34" s="89"/>
      <c r="L34" s="33"/>
      <c r="P34" s="33">
        <f t="shared" si="0"/>
        <v>0</v>
      </c>
      <c r="AA34" s="33">
        <f t="shared" si="1"/>
        <v>0</v>
      </c>
    </row>
    <row r="35" spans="1:27" ht="18" customHeight="1">
      <c r="A35" s="32" t="s">
        <v>50</v>
      </c>
      <c r="E35" s="86">
        <v>9180</v>
      </c>
      <c r="F35" s="23"/>
      <c r="G35" s="33">
        <f t="shared" si="2"/>
        <v>0</v>
      </c>
      <c r="H35" s="26"/>
      <c r="I35" s="60"/>
      <c r="J35" s="89"/>
      <c r="L35" s="33"/>
      <c r="P35" s="33">
        <f t="shared" si="0"/>
        <v>0</v>
      </c>
      <c r="AA35" s="33">
        <f t="shared" si="1"/>
        <v>0</v>
      </c>
    </row>
    <row r="36" spans="1:27" ht="18" customHeight="1">
      <c r="A36" s="32" t="s">
        <v>132</v>
      </c>
      <c r="E36" s="86">
        <v>9180</v>
      </c>
      <c r="F36" s="23"/>
      <c r="G36" s="33">
        <f t="shared" si="2"/>
        <v>0</v>
      </c>
      <c r="H36" s="26"/>
      <c r="I36" s="60"/>
      <c r="J36" s="89"/>
      <c r="L36" s="33"/>
      <c r="P36" s="33">
        <f t="shared" si="0"/>
        <v>0</v>
      </c>
      <c r="AA36" s="33"/>
    </row>
    <row r="37" spans="1:27" ht="18" customHeight="1">
      <c r="A37" s="32" t="s">
        <v>51</v>
      </c>
      <c r="E37" s="86">
        <v>9060</v>
      </c>
      <c r="F37" s="23"/>
      <c r="G37" s="33">
        <f t="shared" si="2"/>
        <v>0</v>
      </c>
      <c r="H37" s="26"/>
      <c r="I37" s="60"/>
      <c r="J37" s="89"/>
      <c r="L37" s="33"/>
      <c r="P37" s="33">
        <f t="shared" si="0"/>
        <v>0</v>
      </c>
      <c r="AA37" s="33">
        <f t="shared" si="1"/>
        <v>0</v>
      </c>
    </row>
    <row r="38" spans="1:27" ht="18" customHeight="1">
      <c r="A38" s="32" t="s">
        <v>52</v>
      </c>
      <c r="E38" s="86">
        <v>9200</v>
      </c>
      <c r="F38" s="23"/>
      <c r="G38" s="33">
        <f t="shared" si="2"/>
        <v>0</v>
      </c>
      <c r="H38" s="26"/>
      <c r="I38" s="60"/>
      <c r="J38" s="89"/>
      <c r="L38" s="33"/>
      <c r="P38" s="33">
        <f t="shared" si="0"/>
        <v>0</v>
      </c>
      <c r="AA38" s="33">
        <f t="shared" si="1"/>
        <v>0</v>
      </c>
    </row>
    <row r="39" spans="1:27" ht="18" customHeight="1">
      <c r="A39" s="32" t="s">
        <v>53</v>
      </c>
      <c r="E39" s="86">
        <v>9220</v>
      </c>
      <c r="F39" s="23"/>
      <c r="G39" s="33">
        <f t="shared" si="2"/>
        <v>0</v>
      </c>
      <c r="H39" s="26"/>
      <c r="I39" s="60"/>
      <c r="J39" s="89"/>
      <c r="L39" s="33"/>
      <c r="P39" s="33">
        <f t="shared" si="0"/>
        <v>0</v>
      </c>
      <c r="AA39" s="33">
        <f t="shared" si="1"/>
        <v>0</v>
      </c>
    </row>
    <row r="40" spans="1:27" ht="18" customHeight="1">
      <c r="A40" s="71" t="s">
        <v>54</v>
      </c>
      <c r="B40" s="113"/>
      <c r="C40" s="114"/>
      <c r="D40" s="115"/>
      <c r="E40" s="86">
        <v>9270</v>
      </c>
      <c r="F40" s="23"/>
      <c r="G40" s="33">
        <f t="shared" si="2"/>
        <v>0</v>
      </c>
      <c r="H40" s="26"/>
      <c r="I40" s="60"/>
      <c r="J40" s="89"/>
      <c r="L40" s="33"/>
      <c r="P40" s="33">
        <f t="shared" si="0"/>
        <v>0</v>
      </c>
      <c r="AA40" s="33">
        <f t="shared" si="1"/>
        <v>0</v>
      </c>
    </row>
    <row r="41" spans="6:16" ht="12.75">
      <c r="F41" s="72"/>
      <c r="G41" s="72"/>
      <c r="H41" s="72"/>
      <c r="I41" s="63"/>
      <c r="J41" s="44"/>
      <c r="P41" s="33">
        <f aca="true" t="shared" si="3" ref="P41:P48">+F28</f>
        <v>0</v>
      </c>
    </row>
    <row r="42" spans="1:16" ht="15">
      <c r="A42" s="32" t="s">
        <v>37</v>
      </c>
      <c r="F42" s="88">
        <f>SUM(F27:F40)</f>
        <v>0</v>
      </c>
      <c r="G42" s="88">
        <f>SUM(G27:G40)</f>
        <v>0</v>
      </c>
      <c r="I42" s="74"/>
      <c r="J42" s="44"/>
      <c r="P42" s="33">
        <f t="shared" si="3"/>
        <v>0</v>
      </c>
    </row>
    <row r="43" spans="8:16" ht="12.75">
      <c r="H43" s="72"/>
      <c r="I43" s="63"/>
      <c r="J43" s="44"/>
      <c r="P43" s="33">
        <f t="shared" si="3"/>
        <v>0</v>
      </c>
    </row>
    <row r="44" spans="1:27" ht="18" customHeight="1">
      <c r="A44" s="32" t="s">
        <v>131</v>
      </c>
      <c r="H44" s="61">
        <f>+H22-F42+G42</f>
        <v>0</v>
      </c>
      <c r="I44" s="63"/>
      <c r="J44" s="44"/>
      <c r="P44" s="33">
        <f t="shared" si="3"/>
        <v>0</v>
      </c>
      <c r="AA44" s="33">
        <f>+H44</f>
        <v>0</v>
      </c>
    </row>
    <row r="45" spans="8:16" ht="12.75">
      <c r="H45" s="72"/>
      <c r="I45" s="63"/>
      <c r="J45" s="44"/>
      <c r="P45" s="33">
        <f t="shared" si="3"/>
        <v>0</v>
      </c>
    </row>
    <row r="46" spans="1:27" ht="18" customHeight="1">
      <c r="A46" s="32" t="s">
        <v>56</v>
      </c>
      <c r="F46" s="21">
        <v>1</v>
      </c>
      <c r="H46" s="61">
        <f>ROUND(H44*F46,2)</f>
        <v>0</v>
      </c>
      <c r="I46" s="63"/>
      <c r="J46" s="44"/>
      <c r="P46" s="33">
        <f t="shared" si="3"/>
        <v>0</v>
      </c>
      <c r="AA46" s="33">
        <f>+H46</f>
        <v>0</v>
      </c>
    </row>
    <row r="47" spans="9:16" ht="12.75">
      <c r="I47" s="63"/>
      <c r="J47" s="44"/>
      <c r="P47" s="33">
        <f t="shared" si="3"/>
        <v>0</v>
      </c>
    </row>
    <row r="48" spans="1:27" ht="18" customHeight="1">
      <c r="A48" s="71" t="s">
        <v>57</v>
      </c>
      <c r="D48" s="113"/>
      <c r="E48" s="114"/>
      <c r="F48" s="115"/>
      <c r="H48" s="23"/>
      <c r="I48" s="60"/>
      <c r="J48" s="44"/>
      <c r="L48" s="33"/>
      <c r="P48" s="33">
        <f t="shared" si="3"/>
        <v>0</v>
      </c>
      <c r="AA48" s="33">
        <f>+H48</f>
        <v>0</v>
      </c>
    </row>
    <row r="49" spans="1:27" s="75" customFormat="1" ht="12.75">
      <c r="A49" s="93"/>
      <c r="D49" s="76"/>
      <c r="E49" s="76"/>
      <c r="F49" s="76"/>
      <c r="G49" s="77"/>
      <c r="H49" s="78"/>
      <c r="I49" s="79"/>
      <c r="J49" s="80"/>
      <c r="K49" s="81"/>
      <c r="L49" s="77"/>
      <c r="P49" s="77"/>
      <c r="AA49" s="77"/>
    </row>
    <row r="50" spans="1:27" s="75" customFormat="1" ht="18" customHeight="1" thickBot="1">
      <c r="A50" s="93" t="s">
        <v>127</v>
      </c>
      <c r="D50" s="76"/>
      <c r="E50" s="76"/>
      <c r="F50" s="76"/>
      <c r="G50" s="77"/>
      <c r="H50" s="101">
        <f>+H46-H48</f>
        <v>0</v>
      </c>
      <c r="I50" s="79"/>
      <c r="J50" s="80"/>
      <c r="K50" s="81"/>
      <c r="L50" s="77"/>
      <c r="P50" s="77"/>
      <c r="AA50" s="77"/>
    </row>
    <row r="51" spans="9:16" ht="13.5" thickTop="1">
      <c r="I51" s="63"/>
      <c r="J51" s="44"/>
      <c r="P51" s="33">
        <f>+F37</f>
        <v>0</v>
      </c>
    </row>
    <row r="52" spans="1:10" ht="12.75">
      <c r="A52" s="82" t="s">
        <v>60</v>
      </c>
      <c r="B52" s="83"/>
      <c r="C52" s="83"/>
      <c r="D52" s="83"/>
      <c r="E52" s="83"/>
      <c r="F52" s="84"/>
      <c r="G52" s="84"/>
      <c r="H52" s="84"/>
      <c r="I52" s="83"/>
      <c r="J52" s="44"/>
    </row>
    <row r="53" spans="1:11" s="99" customFormat="1" ht="22.5" customHeight="1">
      <c r="A53" s="94" t="s">
        <v>125</v>
      </c>
      <c r="B53" s="95"/>
      <c r="C53" s="95"/>
      <c r="D53" s="95"/>
      <c r="E53" s="95"/>
      <c r="F53" s="96"/>
      <c r="G53" s="96"/>
      <c r="H53" s="96"/>
      <c r="I53" s="95"/>
      <c r="J53" s="97"/>
      <c r="K53" s="98"/>
    </row>
    <row r="54" spans="1:11" s="99" customFormat="1" ht="14.25" customHeight="1">
      <c r="A54" s="110"/>
      <c r="B54" s="111"/>
      <c r="C54" s="111"/>
      <c r="D54" s="111"/>
      <c r="E54" s="111"/>
      <c r="F54" s="111"/>
      <c r="G54" s="111"/>
      <c r="H54" s="111"/>
      <c r="I54" s="111"/>
      <c r="J54" s="112"/>
      <c r="K54" s="98"/>
    </row>
    <row r="55" spans="1:11" s="99" customFormat="1" ht="14.2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6"/>
      <c r="K55" s="98"/>
    </row>
    <row r="56" spans="1:11" s="99" customFormat="1" ht="14.25" customHeight="1">
      <c r="A56" s="104"/>
      <c r="B56" s="105"/>
      <c r="C56" s="105"/>
      <c r="D56" s="105"/>
      <c r="E56" s="105"/>
      <c r="F56" s="105"/>
      <c r="G56" s="105"/>
      <c r="H56" s="105"/>
      <c r="I56" s="105"/>
      <c r="J56" s="106"/>
      <c r="K56" s="98"/>
    </row>
    <row r="57" spans="1:11" s="99" customFormat="1" ht="14.25" customHeight="1">
      <c r="A57" s="104"/>
      <c r="B57" s="105"/>
      <c r="C57" s="105"/>
      <c r="D57" s="105"/>
      <c r="E57" s="105"/>
      <c r="F57" s="105"/>
      <c r="G57" s="105"/>
      <c r="H57" s="105"/>
      <c r="I57" s="105"/>
      <c r="J57" s="106"/>
      <c r="K57" s="98"/>
    </row>
    <row r="58" spans="1:11" s="99" customFormat="1" ht="14.25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6"/>
      <c r="K58" s="98"/>
    </row>
    <row r="59" spans="1:11" s="99" customFormat="1" ht="14.25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6"/>
      <c r="K59" s="98"/>
    </row>
    <row r="60" spans="1:11" s="99" customFormat="1" ht="14.25" customHeight="1">
      <c r="A60" s="104"/>
      <c r="B60" s="105"/>
      <c r="C60" s="105"/>
      <c r="D60" s="105"/>
      <c r="E60" s="105"/>
      <c r="F60" s="105"/>
      <c r="G60" s="105"/>
      <c r="H60" s="105"/>
      <c r="I60" s="105"/>
      <c r="J60" s="106"/>
      <c r="K60" s="98"/>
    </row>
    <row r="61" spans="1:11" s="99" customFormat="1" ht="14.2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9"/>
      <c r="K61" s="98"/>
    </row>
    <row r="62" spans="1:11" s="99" customFormat="1" ht="22.5" customHeight="1">
      <c r="A62" s="94" t="s">
        <v>126</v>
      </c>
      <c r="B62" s="95"/>
      <c r="C62" s="95"/>
      <c r="D62" s="95"/>
      <c r="E62" s="95"/>
      <c r="F62" s="96"/>
      <c r="G62" s="96"/>
      <c r="H62" s="96"/>
      <c r="I62" s="95"/>
      <c r="J62" s="97"/>
      <c r="K62" s="98"/>
    </row>
    <row r="63" spans="1:11" s="99" customFormat="1" ht="14.25" customHeight="1">
      <c r="A63" s="110"/>
      <c r="B63" s="111"/>
      <c r="C63" s="111"/>
      <c r="D63" s="111"/>
      <c r="E63" s="111"/>
      <c r="F63" s="111"/>
      <c r="G63" s="111"/>
      <c r="H63" s="111"/>
      <c r="I63" s="111"/>
      <c r="J63" s="112"/>
      <c r="K63" s="98"/>
    </row>
    <row r="64" spans="1:11" s="99" customFormat="1" ht="14.25" customHeight="1">
      <c r="A64" s="104"/>
      <c r="B64" s="105"/>
      <c r="C64" s="105"/>
      <c r="D64" s="105"/>
      <c r="E64" s="105"/>
      <c r="F64" s="105"/>
      <c r="G64" s="105"/>
      <c r="H64" s="105"/>
      <c r="I64" s="105"/>
      <c r="J64" s="106"/>
      <c r="K64" s="98"/>
    </row>
    <row r="65" spans="1:11" s="99" customFormat="1" ht="14.2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6"/>
      <c r="K65" s="98"/>
    </row>
    <row r="66" spans="1:11" s="99" customFormat="1" ht="14.25" customHeight="1">
      <c r="A66" s="104"/>
      <c r="B66" s="105"/>
      <c r="C66" s="105"/>
      <c r="D66" s="105"/>
      <c r="E66" s="105"/>
      <c r="F66" s="105"/>
      <c r="G66" s="105"/>
      <c r="H66" s="105"/>
      <c r="I66" s="105"/>
      <c r="J66" s="106"/>
      <c r="K66" s="98"/>
    </row>
    <row r="67" spans="1:11" s="99" customFormat="1" ht="14.25" customHeight="1">
      <c r="A67" s="104"/>
      <c r="B67" s="105"/>
      <c r="C67" s="105"/>
      <c r="D67" s="105"/>
      <c r="E67" s="105"/>
      <c r="F67" s="105"/>
      <c r="G67" s="105"/>
      <c r="H67" s="105"/>
      <c r="I67" s="105"/>
      <c r="J67" s="106"/>
      <c r="K67" s="98"/>
    </row>
    <row r="68" spans="1:11" s="99" customFormat="1" ht="14.25" customHeight="1">
      <c r="A68" s="104"/>
      <c r="B68" s="105"/>
      <c r="C68" s="105"/>
      <c r="D68" s="105"/>
      <c r="E68" s="105"/>
      <c r="F68" s="105"/>
      <c r="G68" s="105"/>
      <c r="H68" s="105"/>
      <c r="I68" s="105"/>
      <c r="J68" s="106"/>
      <c r="K68" s="98"/>
    </row>
    <row r="69" spans="1:11" s="99" customFormat="1" ht="14.25" customHeight="1">
      <c r="A69" s="104"/>
      <c r="B69" s="105"/>
      <c r="C69" s="105"/>
      <c r="D69" s="105"/>
      <c r="E69" s="105"/>
      <c r="F69" s="105"/>
      <c r="G69" s="105"/>
      <c r="H69" s="105"/>
      <c r="I69" s="105"/>
      <c r="J69" s="106"/>
      <c r="K69" s="98"/>
    </row>
    <row r="70" spans="1:11" s="99" customFormat="1" ht="14.25" customHeight="1">
      <c r="A70" s="104"/>
      <c r="B70" s="105"/>
      <c r="C70" s="105"/>
      <c r="D70" s="105"/>
      <c r="E70" s="105"/>
      <c r="F70" s="105"/>
      <c r="G70" s="105"/>
      <c r="H70" s="105"/>
      <c r="I70" s="105"/>
      <c r="J70" s="106"/>
      <c r="K70" s="98"/>
    </row>
    <row r="71" spans="1:11" s="99" customFormat="1" ht="14.25" customHeight="1">
      <c r="A71" s="104"/>
      <c r="B71" s="105"/>
      <c r="C71" s="105"/>
      <c r="D71" s="105"/>
      <c r="E71" s="105"/>
      <c r="F71" s="105"/>
      <c r="G71" s="105"/>
      <c r="H71" s="105"/>
      <c r="I71" s="105"/>
      <c r="J71" s="106"/>
      <c r="K71" s="98"/>
    </row>
    <row r="72" spans="1:11" s="99" customFormat="1" ht="14.2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6"/>
      <c r="K72" s="98"/>
    </row>
    <row r="73" spans="1:11" s="99" customFormat="1" ht="14.2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9"/>
      <c r="K73" s="98"/>
    </row>
    <row r="74" ht="12.75">
      <c r="J74" s="44"/>
    </row>
    <row r="75" ht="12.75">
      <c r="J75" s="44"/>
    </row>
    <row r="76" ht="12.75">
      <c r="J76" s="44"/>
    </row>
    <row r="77" ht="12.75">
      <c r="J77" s="44"/>
    </row>
    <row r="78" ht="12.75">
      <c r="J78" s="44"/>
    </row>
    <row r="79" ht="12.75">
      <c r="J79" s="44"/>
    </row>
    <row r="80" ht="12.75">
      <c r="J80" s="44"/>
    </row>
    <row r="81" ht="12.75">
      <c r="J81" s="44"/>
    </row>
    <row r="82" ht="12.75">
      <c r="J82" s="44"/>
    </row>
    <row r="83" ht="12.75">
      <c r="J83" s="44"/>
    </row>
    <row r="84" ht="12.75">
      <c r="J84" s="44"/>
    </row>
    <row r="85" ht="12.75">
      <c r="J85" s="44"/>
    </row>
    <row r="86" ht="12.75">
      <c r="J86" s="44"/>
    </row>
    <row r="87" ht="12.75">
      <c r="J87" s="44"/>
    </row>
    <row r="88" ht="12.75">
      <c r="J88" s="44"/>
    </row>
    <row r="89" ht="12.75">
      <c r="J89" s="44"/>
    </row>
    <row r="90" ht="12.75">
      <c r="J90" s="44"/>
    </row>
    <row r="91" ht="12.75">
      <c r="J91" s="44"/>
    </row>
    <row r="92" ht="12.75">
      <c r="J92" s="44"/>
    </row>
    <row r="93" ht="12.75">
      <c r="J93" s="44"/>
    </row>
    <row r="94" ht="12.75">
      <c r="J94" s="44"/>
    </row>
    <row r="95" ht="12.75">
      <c r="J95" s="44"/>
    </row>
    <row r="96" ht="12.75">
      <c r="J96" s="44"/>
    </row>
    <row r="97" ht="12.75">
      <c r="J97" s="44"/>
    </row>
    <row r="98" ht="12.75">
      <c r="J98" s="44"/>
    </row>
    <row r="99" ht="12.75">
      <c r="J99" s="44"/>
    </row>
    <row r="100" ht="12.75">
      <c r="J100" s="44"/>
    </row>
    <row r="101" ht="12.75">
      <c r="J101" s="44"/>
    </row>
    <row r="102" ht="12.75">
      <c r="J102" s="44"/>
    </row>
    <row r="103" ht="12.75">
      <c r="J103" s="44"/>
    </row>
    <row r="104" ht="12.75">
      <c r="J104" s="44"/>
    </row>
    <row r="105" ht="12.75">
      <c r="J105" s="44"/>
    </row>
    <row r="106" ht="12.75">
      <c r="J106" s="44"/>
    </row>
    <row r="107" ht="12.75">
      <c r="J107" s="44"/>
    </row>
    <row r="108" ht="12.75">
      <c r="J108" s="44"/>
    </row>
    <row r="109" ht="12.75">
      <c r="J109" s="44"/>
    </row>
    <row r="110" ht="12.75">
      <c r="J110" s="44"/>
    </row>
    <row r="111" ht="12.75">
      <c r="J111" s="44"/>
    </row>
    <row r="112" ht="12.75">
      <c r="J112" s="44"/>
    </row>
    <row r="113" ht="12.75">
      <c r="J113" s="44"/>
    </row>
    <row r="114" ht="12.75">
      <c r="J114" s="44"/>
    </row>
    <row r="115" ht="12.75">
      <c r="J115" s="44"/>
    </row>
    <row r="116" ht="12.75">
      <c r="J116" s="44"/>
    </row>
    <row r="117" ht="12.75">
      <c r="J117" s="44"/>
    </row>
    <row r="118" ht="12.75">
      <c r="J118" s="44"/>
    </row>
    <row r="119" ht="12.75">
      <c r="J119" s="44"/>
    </row>
    <row r="120" ht="12.75">
      <c r="J120" s="44"/>
    </row>
    <row r="121" ht="12.75">
      <c r="J121" s="44"/>
    </row>
    <row r="122" ht="12.75">
      <c r="J122" s="44"/>
    </row>
    <row r="123" ht="12.75">
      <c r="J123" s="44"/>
    </row>
    <row r="124" ht="12.75">
      <c r="J124" s="44"/>
    </row>
    <row r="125" ht="12.75">
      <c r="J125" s="44"/>
    </row>
    <row r="126" ht="12.75">
      <c r="J126" s="44"/>
    </row>
    <row r="127" ht="12.75">
      <c r="J127" s="44"/>
    </row>
    <row r="128" ht="12.75">
      <c r="J128" s="44"/>
    </row>
    <row r="129" ht="12.75">
      <c r="J129" s="44"/>
    </row>
    <row r="130" ht="12.75">
      <c r="J130" s="44"/>
    </row>
    <row r="131" ht="12.75">
      <c r="J131" s="44"/>
    </row>
    <row r="132" ht="12.75">
      <c r="J132" s="44"/>
    </row>
    <row r="133" ht="12.75">
      <c r="J133" s="44"/>
    </row>
    <row r="134" ht="12.75">
      <c r="J134" s="44"/>
    </row>
    <row r="135" ht="12.75">
      <c r="J135" s="44"/>
    </row>
    <row r="136" ht="12.75">
      <c r="J136" s="44"/>
    </row>
    <row r="137" ht="12.75">
      <c r="J137" s="44"/>
    </row>
    <row r="138" ht="12.75">
      <c r="J138" s="44"/>
    </row>
    <row r="139" ht="12.75">
      <c r="J139" s="44"/>
    </row>
    <row r="140" ht="12.75">
      <c r="J140" s="44"/>
    </row>
    <row r="141" ht="12.75">
      <c r="J141" s="44"/>
    </row>
    <row r="142" ht="12.75">
      <c r="J142" s="44"/>
    </row>
    <row r="143" ht="12.75">
      <c r="J143" s="44"/>
    </row>
    <row r="144" ht="12.75">
      <c r="J144" s="44"/>
    </row>
    <row r="145" ht="12.75">
      <c r="J145" s="44"/>
    </row>
    <row r="146" ht="12.75">
      <c r="J146" s="44"/>
    </row>
    <row r="147" ht="12.75">
      <c r="J147" s="44"/>
    </row>
    <row r="148" ht="12.75">
      <c r="J148" s="44"/>
    </row>
    <row r="149" ht="12.75">
      <c r="J149" s="44"/>
    </row>
    <row r="150" ht="12.75">
      <c r="J150" s="44"/>
    </row>
    <row r="151" ht="12.75">
      <c r="J151" s="44"/>
    </row>
    <row r="152" ht="12.75">
      <c r="J152" s="44"/>
    </row>
    <row r="153" ht="12.75">
      <c r="J153" s="44"/>
    </row>
    <row r="154" ht="12.75">
      <c r="J154" s="44"/>
    </row>
    <row r="155" ht="12.75">
      <c r="J155" s="44"/>
    </row>
    <row r="156" ht="12.75">
      <c r="J156" s="44"/>
    </row>
    <row r="157" ht="12.75">
      <c r="J157" s="44"/>
    </row>
    <row r="158" ht="12.75">
      <c r="J158" s="44"/>
    </row>
    <row r="159" ht="12.75">
      <c r="J159" s="44"/>
    </row>
    <row r="160" ht="12.75">
      <c r="J160" s="44"/>
    </row>
    <row r="161" ht="12.75">
      <c r="J161" s="44"/>
    </row>
    <row r="162" ht="12.75">
      <c r="J162" s="44"/>
    </row>
    <row r="163" ht="12.75">
      <c r="J163" s="44"/>
    </row>
    <row r="164" ht="12.75">
      <c r="J164" s="44"/>
    </row>
    <row r="165" ht="12.75">
      <c r="J165" s="44"/>
    </row>
    <row r="166" ht="12.75">
      <c r="J166" s="44"/>
    </row>
    <row r="167" ht="12.75">
      <c r="J167" s="44"/>
    </row>
    <row r="168" ht="12.75">
      <c r="J168" s="44"/>
    </row>
    <row r="169" ht="12.75">
      <c r="J169" s="44"/>
    </row>
    <row r="170" ht="12.75">
      <c r="J170" s="44"/>
    </row>
    <row r="171" ht="12.75">
      <c r="J171" s="44"/>
    </row>
    <row r="172" ht="12.75">
      <c r="J172" s="44"/>
    </row>
    <row r="173" ht="12.75">
      <c r="J173" s="44"/>
    </row>
    <row r="174" ht="12.75">
      <c r="J174" s="44"/>
    </row>
    <row r="175" ht="12.75">
      <c r="J175" s="44"/>
    </row>
    <row r="176" ht="12.75">
      <c r="J176" s="44"/>
    </row>
    <row r="177" ht="12.75">
      <c r="J177" s="44"/>
    </row>
    <row r="178" ht="12.75">
      <c r="J178" s="44"/>
    </row>
    <row r="179" ht="12.75">
      <c r="J179" s="44"/>
    </row>
    <row r="180" ht="12.75">
      <c r="J180" s="44"/>
    </row>
    <row r="181" ht="12.75">
      <c r="J181" s="44"/>
    </row>
    <row r="182" ht="12.75">
      <c r="J182" s="44"/>
    </row>
    <row r="183" ht="12.75">
      <c r="J183" s="44"/>
    </row>
    <row r="184" ht="12.75">
      <c r="J184" s="44"/>
    </row>
    <row r="185" ht="12.75">
      <c r="J185" s="44"/>
    </row>
    <row r="186" ht="12.75">
      <c r="J186" s="44"/>
    </row>
    <row r="187" ht="12.75">
      <c r="J187" s="44"/>
    </row>
    <row r="188" ht="12.75">
      <c r="J188" s="44"/>
    </row>
    <row r="189" ht="12.75">
      <c r="J189" s="44"/>
    </row>
    <row r="190" ht="12.75">
      <c r="J190" s="44"/>
    </row>
    <row r="191" ht="12.75">
      <c r="J191" s="44"/>
    </row>
    <row r="192" ht="12.75">
      <c r="J192" s="44"/>
    </row>
    <row r="193" ht="12.75">
      <c r="J193" s="44"/>
    </row>
    <row r="194" ht="12.75">
      <c r="J194" s="44"/>
    </row>
    <row r="195" ht="12.75">
      <c r="J195" s="44"/>
    </row>
    <row r="196" ht="12.75">
      <c r="J196" s="44"/>
    </row>
    <row r="197" ht="12.75">
      <c r="J197" s="44"/>
    </row>
    <row r="198" ht="12.75">
      <c r="J198" s="44"/>
    </row>
    <row r="199" ht="12.75">
      <c r="J199" s="44"/>
    </row>
    <row r="200" ht="12.75">
      <c r="J200" s="44"/>
    </row>
    <row r="201" ht="12.75">
      <c r="J201" s="44"/>
    </row>
    <row r="202" ht="12.75">
      <c r="J202" s="44"/>
    </row>
    <row r="203" ht="12.75">
      <c r="J203" s="44"/>
    </row>
    <row r="204" ht="12.75">
      <c r="J204" s="44"/>
    </row>
    <row r="205" ht="12.75">
      <c r="J205" s="44"/>
    </row>
    <row r="206" ht="12.75">
      <c r="J206" s="44"/>
    </row>
    <row r="207" ht="12.75">
      <c r="J207" s="44"/>
    </row>
    <row r="208" ht="12.75">
      <c r="J208" s="44"/>
    </row>
    <row r="209" ht="12.75">
      <c r="J209" s="44"/>
    </row>
    <row r="210" ht="12.75">
      <c r="J210" s="44"/>
    </row>
    <row r="211" ht="12.75">
      <c r="J211" s="44"/>
    </row>
    <row r="212" ht="12.75">
      <c r="J212" s="44"/>
    </row>
    <row r="213" ht="12.75">
      <c r="J213" s="44"/>
    </row>
    <row r="214" ht="12.75">
      <c r="J214" s="44"/>
    </row>
    <row r="215" ht="12.75">
      <c r="J215" s="44"/>
    </row>
    <row r="216" ht="12.75">
      <c r="J216" s="44"/>
    </row>
    <row r="217" ht="12.75">
      <c r="J217" s="44"/>
    </row>
    <row r="218" ht="12.75">
      <c r="J218" s="44"/>
    </row>
    <row r="219" ht="12.75">
      <c r="J219" s="44"/>
    </row>
    <row r="220" ht="12.75">
      <c r="J220" s="44"/>
    </row>
    <row r="221" ht="12.75">
      <c r="J221" s="44"/>
    </row>
    <row r="222" ht="12.75">
      <c r="J222" s="44"/>
    </row>
    <row r="223" ht="12.75">
      <c r="J223" s="44"/>
    </row>
    <row r="224" ht="12.75">
      <c r="J224" s="44"/>
    </row>
    <row r="225" ht="12.75">
      <c r="J225" s="44"/>
    </row>
    <row r="226" ht="12.75">
      <c r="J226" s="44"/>
    </row>
    <row r="227" ht="12.75">
      <c r="J227" s="44"/>
    </row>
    <row r="228" ht="12.75">
      <c r="J228" s="44"/>
    </row>
    <row r="229" ht="12.75">
      <c r="J229" s="44"/>
    </row>
    <row r="230" ht="12.75">
      <c r="J230" s="44"/>
    </row>
    <row r="231" ht="12.75">
      <c r="J231" s="44"/>
    </row>
    <row r="232" ht="12.75">
      <c r="J232" s="44"/>
    </row>
    <row r="233" ht="12.75">
      <c r="J233" s="44"/>
    </row>
    <row r="234" ht="12.75">
      <c r="J234" s="44"/>
    </row>
    <row r="235" ht="12.75">
      <c r="J235" s="44"/>
    </row>
    <row r="236" ht="12.75">
      <c r="J236" s="44"/>
    </row>
    <row r="237" ht="12.75">
      <c r="J237" s="44"/>
    </row>
    <row r="238" ht="12.75">
      <c r="J238" s="44"/>
    </row>
    <row r="239" ht="12.75">
      <c r="J239" s="44"/>
    </row>
    <row r="240" ht="12.75">
      <c r="J240" s="44"/>
    </row>
    <row r="241" ht="12.75">
      <c r="J241" s="44"/>
    </row>
    <row r="242" ht="12.75">
      <c r="J242" s="44"/>
    </row>
    <row r="243" ht="12.75">
      <c r="J243" s="44"/>
    </row>
    <row r="244" ht="12.75">
      <c r="J244" s="44"/>
    </row>
    <row r="245" ht="12.75">
      <c r="J245" s="44"/>
    </row>
    <row r="246" ht="12.75">
      <c r="J246" s="44"/>
    </row>
    <row r="247" ht="12.75">
      <c r="J247" s="44"/>
    </row>
    <row r="248" ht="12.75">
      <c r="J248" s="44"/>
    </row>
    <row r="249" ht="12.75">
      <c r="J249" s="44"/>
    </row>
    <row r="250" ht="12.75">
      <c r="J250" s="44"/>
    </row>
    <row r="251" ht="12.75">
      <c r="J251" s="44"/>
    </row>
    <row r="252" ht="12.75">
      <c r="J252" s="44"/>
    </row>
    <row r="253" ht="12.75">
      <c r="J253" s="44"/>
    </row>
    <row r="254" ht="12.75">
      <c r="J254" s="44"/>
    </row>
    <row r="255" ht="12.75">
      <c r="J255" s="44"/>
    </row>
    <row r="256" ht="12.75">
      <c r="J256" s="44"/>
    </row>
    <row r="257" ht="12.75">
      <c r="J257" s="44"/>
    </row>
    <row r="258" ht="12.75">
      <c r="J258" s="44"/>
    </row>
    <row r="259" ht="12.75">
      <c r="J259" s="44"/>
    </row>
    <row r="260" ht="12.75">
      <c r="J260" s="44"/>
    </row>
    <row r="261" ht="12.75">
      <c r="J261" s="44"/>
    </row>
    <row r="262" ht="12.75">
      <c r="J262" s="44"/>
    </row>
    <row r="263" ht="12.75">
      <c r="J263" s="44"/>
    </row>
    <row r="264" ht="12.75">
      <c r="J264" s="44"/>
    </row>
    <row r="265" ht="12.75">
      <c r="J265" s="44"/>
    </row>
    <row r="266" ht="12.75">
      <c r="J266" s="44"/>
    </row>
    <row r="267" ht="12.75">
      <c r="J267" s="44"/>
    </row>
    <row r="268" ht="12.75">
      <c r="J268" s="44"/>
    </row>
    <row r="269" ht="12.75">
      <c r="J269" s="44"/>
    </row>
    <row r="270" ht="12.75">
      <c r="J270" s="44"/>
    </row>
    <row r="271" ht="12.75">
      <c r="J271" s="44"/>
    </row>
    <row r="272" ht="12.75">
      <c r="J272" s="44"/>
    </row>
    <row r="273" ht="12.75">
      <c r="J273" s="44"/>
    </row>
    <row r="274" ht="12.75">
      <c r="J274" s="44"/>
    </row>
    <row r="275" ht="12.75">
      <c r="J275" s="44"/>
    </row>
    <row r="276" ht="12.75">
      <c r="J276" s="44"/>
    </row>
    <row r="277" ht="12.75">
      <c r="J277" s="44"/>
    </row>
    <row r="278" ht="12.75">
      <c r="J278" s="44"/>
    </row>
    <row r="279" ht="12.75">
      <c r="J279" s="44"/>
    </row>
    <row r="280" ht="12.75">
      <c r="J280" s="44"/>
    </row>
    <row r="281" ht="12.75">
      <c r="J281" s="44"/>
    </row>
    <row r="282" ht="12.75">
      <c r="J282" s="44"/>
    </row>
    <row r="283" ht="12.75">
      <c r="J283" s="44"/>
    </row>
    <row r="284" ht="12.75">
      <c r="J284" s="44"/>
    </row>
    <row r="285" ht="12.75">
      <c r="J285" s="44"/>
    </row>
    <row r="286" ht="12.75">
      <c r="J286" s="44"/>
    </row>
    <row r="287" ht="12.75">
      <c r="J287" s="44"/>
    </row>
    <row r="288" ht="12.75">
      <c r="J288" s="44"/>
    </row>
    <row r="289" ht="12.75">
      <c r="J289" s="44"/>
    </row>
    <row r="290" ht="12.75">
      <c r="J290" s="44"/>
    </row>
    <row r="291" ht="12.75">
      <c r="J291" s="44"/>
    </row>
    <row r="292" ht="12.75">
      <c r="J292" s="44"/>
    </row>
    <row r="293" ht="12.75">
      <c r="J293" s="44"/>
    </row>
    <row r="294" ht="12.75">
      <c r="J294" s="44"/>
    </row>
    <row r="295" ht="12.75">
      <c r="J295" s="44"/>
    </row>
    <row r="296" ht="12.75">
      <c r="J296" s="44"/>
    </row>
    <row r="297" ht="12.75">
      <c r="J297" s="44"/>
    </row>
    <row r="298" ht="12.75">
      <c r="J298" s="44"/>
    </row>
    <row r="299" ht="12.75">
      <c r="J299" s="44"/>
    </row>
    <row r="300" ht="12.75">
      <c r="J300" s="44"/>
    </row>
    <row r="301" ht="12.75">
      <c r="J301" s="44"/>
    </row>
    <row r="302" ht="12.75">
      <c r="J302" s="44"/>
    </row>
    <row r="303" ht="12.75">
      <c r="J303" s="44"/>
    </row>
    <row r="304" ht="12.75">
      <c r="J304" s="44"/>
    </row>
    <row r="305" ht="12.75">
      <c r="J305" s="44"/>
    </row>
    <row r="306" ht="12.75">
      <c r="J306" s="44"/>
    </row>
    <row r="307" ht="12.75">
      <c r="J307" s="44"/>
    </row>
    <row r="308" ht="12.75">
      <c r="J308" s="44"/>
    </row>
    <row r="309" ht="12.75">
      <c r="J309" s="44"/>
    </row>
    <row r="310" ht="12.75">
      <c r="J310" s="44"/>
    </row>
    <row r="311" ht="12.75">
      <c r="J311" s="44"/>
    </row>
    <row r="312" ht="12.75">
      <c r="J312" s="44"/>
    </row>
    <row r="313" ht="12.75">
      <c r="J313" s="44"/>
    </row>
    <row r="314" ht="12.75">
      <c r="J314" s="44"/>
    </row>
    <row r="315" ht="12.75">
      <c r="J315" s="44"/>
    </row>
    <row r="316" ht="12.75">
      <c r="J316" s="44"/>
    </row>
    <row r="317" ht="12.75">
      <c r="J317" s="44"/>
    </row>
    <row r="318" ht="12.75">
      <c r="J318" s="44"/>
    </row>
    <row r="319" ht="12.75">
      <c r="J319" s="44"/>
    </row>
    <row r="320" ht="12.75">
      <c r="J320" s="44"/>
    </row>
    <row r="321" ht="12.75">
      <c r="J321" s="44"/>
    </row>
    <row r="322" ht="12.75">
      <c r="J322" s="44"/>
    </row>
    <row r="323" ht="12.75">
      <c r="J323" s="44"/>
    </row>
    <row r="324" ht="12.75">
      <c r="J324" s="44"/>
    </row>
    <row r="325" ht="12.75">
      <c r="J325" s="44"/>
    </row>
    <row r="326" ht="12.75">
      <c r="J326" s="44"/>
    </row>
    <row r="327" ht="12.75">
      <c r="J327" s="44"/>
    </row>
    <row r="328" ht="12.75">
      <c r="J328" s="44"/>
    </row>
    <row r="329" ht="12.75">
      <c r="J329" s="44"/>
    </row>
    <row r="330" ht="12.75">
      <c r="J330" s="44"/>
    </row>
    <row r="331" ht="12.75">
      <c r="J331" s="44"/>
    </row>
    <row r="332" ht="12.75">
      <c r="J332" s="44"/>
    </row>
    <row r="333" ht="12.75">
      <c r="J333" s="44"/>
    </row>
    <row r="334" ht="12.75">
      <c r="J334" s="44"/>
    </row>
    <row r="335" ht="12.75">
      <c r="J335" s="44"/>
    </row>
    <row r="336" ht="12.75">
      <c r="J336" s="44"/>
    </row>
    <row r="337" ht="12.75">
      <c r="J337" s="44"/>
    </row>
    <row r="338" ht="12.75">
      <c r="J338" s="44"/>
    </row>
    <row r="339" ht="12.75">
      <c r="J339" s="44"/>
    </row>
    <row r="340" ht="12.75">
      <c r="J340" s="44"/>
    </row>
  </sheetData>
  <sheetProtection password="E4E0" sheet="1" formatCells="0" formatColumns="0" formatRows="0"/>
  <mergeCells count="24">
    <mergeCell ref="D48:F48"/>
    <mergeCell ref="B16:H16"/>
    <mergeCell ref="B21:F21"/>
    <mergeCell ref="B40:D40"/>
    <mergeCell ref="B4:F4"/>
    <mergeCell ref="A54:J54"/>
    <mergeCell ref="A67:J67"/>
    <mergeCell ref="A68:J68"/>
    <mergeCell ref="A69:J69"/>
    <mergeCell ref="A70:J70"/>
    <mergeCell ref="A71:J71"/>
    <mergeCell ref="A59:J59"/>
    <mergeCell ref="A60:J60"/>
    <mergeCell ref="A61:J61"/>
    <mergeCell ref="A72:J72"/>
    <mergeCell ref="A73:J73"/>
    <mergeCell ref="A55:J55"/>
    <mergeCell ref="A56:J56"/>
    <mergeCell ref="A57:J57"/>
    <mergeCell ref="A65:J65"/>
    <mergeCell ref="A66:J66"/>
    <mergeCell ref="A58:J58"/>
    <mergeCell ref="A63:J63"/>
    <mergeCell ref="A64:J64"/>
  </mergeCells>
  <dataValidations count="6">
    <dataValidation type="decimal" operator="lessThanOrEqual" allowBlank="1" showInputMessage="1" showErrorMessage="1" errorTitle="Erreur !" error="Le montant de la dépense personnelle est supérieur à la dépense totale." sqref="H28:H40">
      <formula1>F28</formula1>
    </dataValidation>
    <dataValidation type="date" operator="greaterThan" allowBlank="1" showInputMessage="1" showErrorMessage="1" errorTitle="Erreur !" error="Vérifiez votre date SVP !" sqref="B5 D5">
      <formula1>38353</formula1>
    </dataValidation>
    <dataValidation type="decimal" operator="lessThanOrEqual" allowBlank="1" showInputMessage="1" showErrorMessage="1" errorTitle="Erreur !" error="Le nombre ne peut être supérieur à 100 !" sqref="G26">
      <formula1>100</formula1>
    </dataValidation>
    <dataValidation type="decimal" allowBlank="1" showInputMessage="1" showErrorMessage="1" errorTitle="Erreur !" error="Ce champ doit être numérique SVP !" sqref="H20:H21 F28:F40 F46 H48:H50 F27:H27">
      <formula1>-100000000</formula1>
      <formula2>1000000000000</formula2>
    </dataValidation>
    <dataValidation type="list" showInputMessage="1" showErrorMessage="1" errorTitle="Erreur !" error="Doit être Oui ou Non." sqref="H14">
      <formula1>OuiNon</formula1>
    </dataValidation>
    <dataValidation errorStyle="warning" showInputMessage="1" showErrorMessage="1" errorTitle="Validation" error="Voulez-vous vraiment utiliser ce numéro d'état T776 ?" sqref="I5"/>
  </dataValidations>
  <printOptions/>
  <pageMargins left="1.037401575" right="1.037401575" top="0.984251969" bottom="0.984251969" header="0.4921259845" footer="0.4921259845"/>
  <pageSetup fitToHeight="1" fitToWidth="1" horizontalDpi="300" verticalDpi="300" orientation="portrait" paperSize="122" scale="6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0"/>
  <sheetViews>
    <sheetView zoomScalePageLayoutView="0" workbookViewId="0" topLeftCell="A1">
      <selection activeCell="A1" sqref="A1"/>
    </sheetView>
  </sheetViews>
  <sheetFormatPr defaultColWidth="2.28125" defaultRowHeight="12.75"/>
  <cols>
    <col min="1" max="1" width="13.140625" style="32" customWidth="1"/>
    <col min="2" max="2" width="10.57421875" style="32" customWidth="1"/>
    <col min="3" max="3" width="3.28125" style="32" customWidth="1"/>
    <col min="4" max="4" width="11.00390625" style="32" customWidth="1"/>
    <col min="5" max="5" width="5.421875" style="32" customWidth="1"/>
    <col min="6" max="8" width="18.7109375" style="33" customWidth="1"/>
    <col min="9" max="9" width="3.28125" style="32" customWidth="1"/>
    <col min="10" max="10" width="33.57421875" style="35" customWidth="1"/>
    <col min="11" max="11" width="11.421875" style="8" hidden="1" customWidth="1"/>
    <col min="12" max="255" width="11.421875" style="32" hidden="1" customWidth="1"/>
    <col min="256" max="16384" width="2.28125" style="32" customWidth="1"/>
  </cols>
  <sheetData>
    <row r="1" spans="1:256" ht="20.25">
      <c r="A1" s="90" t="s">
        <v>134</v>
      </c>
      <c r="G1" s="34" t="str">
        <f>IF(P3=0,"N","O")</f>
        <v>O</v>
      </c>
      <c r="IV1" s="102" t="s">
        <v>3</v>
      </c>
    </row>
    <row r="2" ht="15">
      <c r="A2" s="91" t="s">
        <v>123</v>
      </c>
    </row>
    <row r="3" spans="1:256" ht="20.25" customHeight="1">
      <c r="A3" s="36" t="s">
        <v>27</v>
      </c>
      <c r="E3" s="37"/>
      <c r="F3" s="38" t="s">
        <v>28</v>
      </c>
      <c r="G3" s="34" t="str">
        <f>IF(P3=0,"N","O")</f>
        <v>O</v>
      </c>
      <c r="J3" s="44"/>
      <c r="P3" s="32">
        <f>SUM(P4:P52)</f>
        <v>1</v>
      </c>
      <c r="AA3" s="32" t="s">
        <v>82</v>
      </c>
      <c r="IV3" s="41" t="s">
        <v>3</v>
      </c>
    </row>
    <row r="4" spans="1:10" ht="18" customHeight="1">
      <c r="A4" s="32" t="s">
        <v>29</v>
      </c>
      <c r="B4" s="113"/>
      <c r="C4" s="114"/>
      <c r="D4" s="114"/>
      <c r="E4" s="119"/>
      <c r="F4" s="120"/>
      <c r="J4" s="44"/>
    </row>
    <row r="5" spans="1:256" ht="18" customHeight="1">
      <c r="A5" s="32" t="s">
        <v>30</v>
      </c>
      <c r="B5" s="20">
        <v>43101</v>
      </c>
      <c r="C5" s="42" t="s">
        <v>31</v>
      </c>
      <c r="D5" s="20">
        <v>43465</v>
      </c>
      <c r="H5" s="43" t="s">
        <v>104</v>
      </c>
      <c r="I5" s="14">
        <v>3</v>
      </c>
      <c r="J5" s="100" t="s">
        <v>128</v>
      </c>
      <c r="AA5" s="45">
        <f>+I5</f>
        <v>3</v>
      </c>
      <c r="IV5" s="46"/>
    </row>
    <row r="6" ht="12">
      <c r="J6" s="44"/>
    </row>
    <row r="7" ht="12.75" hidden="1">
      <c r="J7" s="44"/>
    </row>
    <row r="8" ht="12.75" hidden="1">
      <c r="J8" s="44"/>
    </row>
    <row r="9" ht="12.75" hidden="1">
      <c r="J9" s="44"/>
    </row>
    <row r="10" ht="12.75" hidden="1">
      <c r="J10" s="44"/>
    </row>
    <row r="11" ht="12.75" hidden="1">
      <c r="J11" s="44"/>
    </row>
    <row r="12" ht="12.75" hidden="1">
      <c r="J12" s="44"/>
    </row>
    <row r="13" ht="12.75" hidden="1">
      <c r="J13" s="44"/>
    </row>
    <row r="14" spans="1:10" ht="15.75">
      <c r="A14" s="49"/>
      <c r="B14" s="50"/>
      <c r="C14" s="50"/>
      <c r="D14" s="51"/>
      <c r="F14" s="52" t="s">
        <v>61</v>
      </c>
      <c r="G14" s="84"/>
      <c r="H14" s="13" t="s">
        <v>62</v>
      </c>
      <c r="J14" s="53" t="s">
        <v>124</v>
      </c>
    </row>
    <row r="15" spans="9:10" ht="12">
      <c r="I15" s="50"/>
      <c r="J15" s="44"/>
    </row>
    <row r="16" spans="1:10" ht="18" customHeight="1">
      <c r="A16" s="55" t="s">
        <v>32</v>
      </c>
      <c r="B16" s="116"/>
      <c r="C16" s="117"/>
      <c r="D16" s="117"/>
      <c r="E16" s="117"/>
      <c r="F16" s="117"/>
      <c r="G16" s="117"/>
      <c r="H16" s="118"/>
      <c r="I16" s="50"/>
      <c r="J16" s="44"/>
    </row>
    <row r="17" spans="9:10" ht="12">
      <c r="I17" s="50"/>
      <c r="J17" s="44"/>
    </row>
    <row r="18" spans="1:27" ht="12">
      <c r="A18" s="36" t="s">
        <v>33</v>
      </c>
      <c r="I18" s="57"/>
      <c r="J18" s="44"/>
      <c r="AA18" s="58" t="s">
        <v>34</v>
      </c>
    </row>
    <row r="19" spans="9:10" ht="12">
      <c r="I19" s="50"/>
      <c r="J19" s="44"/>
    </row>
    <row r="20" spans="1:27" ht="18" customHeight="1">
      <c r="A20" s="32" t="s">
        <v>130</v>
      </c>
      <c r="G20" s="59">
        <v>8141</v>
      </c>
      <c r="H20" s="23"/>
      <c r="I20" s="60"/>
      <c r="J20" s="89"/>
      <c r="L20" s="33"/>
      <c r="P20" s="33">
        <f>+H20</f>
        <v>0</v>
      </c>
      <c r="AA20" s="33">
        <f>+H20</f>
        <v>0</v>
      </c>
    </row>
    <row r="21" spans="1:27" ht="18" customHeight="1">
      <c r="A21" s="32" t="s">
        <v>36</v>
      </c>
      <c r="B21" s="113">
        <v>2</v>
      </c>
      <c r="C21" s="114"/>
      <c r="D21" s="114"/>
      <c r="E21" s="114"/>
      <c r="F21" s="115"/>
      <c r="G21" s="59">
        <v>8230</v>
      </c>
      <c r="H21" s="92"/>
      <c r="I21" s="60"/>
      <c r="J21" s="89"/>
      <c r="L21" s="33"/>
      <c r="P21" s="33">
        <f>+H21</f>
        <v>0</v>
      </c>
      <c r="AA21" s="33">
        <f>+H21</f>
        <v>0</v>
      </c>
    </row>
    <row r="22" spans="1:27" ht="12">
      <c r="A22" s="32" t="s">
        <v>37</v>
      </c>
      <c r="G22" s="59">
        <v>8299</v>
      </c>
      <c r="H22" s="85">
        <f>SUM(H20:H21)</f>
        <v>0</v>
      </c>
      <c r="I22" s="62"/>
      <c r="J22" s="44"/>
      <c r="P22" s="32">
        <f>IF(B21&lt;&gt;0,1,0)</f>
        <v>1</v>
      </c>
      <c r="AA22" s="33">
        <f>+H22</f>
        <v>0</v>
      </c>
    </row>
    <row r="23" spans="9:10" ht="12">
      <c r="I23" s="63"/>
      <c r="J23" s="44"/>
    </row>
    <row r="24" spans="1:10" ht="12">
      <c r="A24" s="36" t="s">
        <v>38</v>
      </c>
      <c r="F24" s="64" t="s">
        <v>39</v>
      </c>
      <c r="G24" s="64" t="s">
        <v>40</v>
      </c>
      <c r="H24" s="65" t="s">
        <v>129</v>
      </c>
      <c r="I24" s="66"/>
      <c r="J24" s="44"/>
    </row>
    <row r="25" spans="9:16" ht="12">
      <c r="I25" s="63"/>
      <c r="J25" s="44"/>
      <c r="P25" s="33">
        <f>+G27</f>
        <v>0</v>
      </c>
    </row>
    <row r="26" spans="1:27" ht="18" customHeight="1">
      <c r="A26" s="32" t="s">
        <v>41</v>
      </c>
      <c r="G26" s="22"/>
      <c r="I26" s="63"/>
      <c r="J26" s="44"/>
      <c r="P26" s="67">
        <f>+G26</f>
        <v>0</v>
      </c>
      <c r="AA26" s="67"/>
    </row>
    <row r="27" spans="1:27" ht="18" customHeight="1">
      <c r="A27" s="32" t="s">
        <v>42</v>
      </c>
      <c r="E27" s="86">
        <v>8521</v>
      </c>
      <c r="F27" s="23"/>
      <c r="G27" s="87"/>
      <c r="H27" s="70"/>
      <c r="I27" s="63"/>
      <c r="J27" s="44"/>
      <c r="L27" s="33"/>
      <c r="P27" s="33">
        <f aca="true" t="shared" si="0" ref="P27:P40">+F27</f>
        <v>0</v>
      </c>
      <c r="AA27" s="33">
        <f>+F27</f>
        <v>0</v>
      </c>
    </row>
    <row r="28" spans="1:27" ht="18" customHeight="1">
      <c r="A28" s="32" t="s">
        <v>43</v>
      </c>
      <c r="E28" s="86">
        <v>8690</v>
      </c>
      <c r="F28" s="23"/>
      <c r="G28" s="33">
        <f>IF(F28=0,0,IF(H28&gt;F28,+F28,IF(H28=0,ROUND(F28*$G$26,2),+H28)))</f>
        <v>0</v>
      </c>
      <c r="H28" s="26"/>
      <c r="I28" s="60"/>
      <c r="J28" s="89"/>
      <c r="L28" s="33"/>
      <c r="P28" s="33">
        <f t="shared" si="0"/>
        <v>0</v>
      </c>
      <c r="AA28" s="33">
        <f aca="true" t="shared" si="1" ref="AA28:AA40">+F28-G28</f>
        <v>0</v>
      </c>
    </row>
    <row r="29" spans="1:27" ht="18" customHeight="1">
      <c r="A29" s="32" t="s">
        <v>44</v>
      </c>
      <c r="E29" s="86">
        <v>8710</v>
      </c>
      <c r="F29" s="23"/>
      <c r="G29" s="33">
        <f aca="true" t="shared" si="2" ref="G29:G40">IF(F29=0,0,IF(H29&gt;F29,+F29,IF(H29=0,ROUND(F29*$G$26,2),+H29)))</f>
        <v>0</v>
      </c>
      <c r="H29" s="26"/>
      <c r="I29" s="60"/>
      <c r="J29" s="89"/>
      <c r="L29" s="33"/>
      <c r="P29" s="33">
        <f t="shared" si="0"/>
        <v>0</v>
      </c>
      <c r="AA29" s="33">
        <f t="shared" si="1"/>
        <v>0</v>
      </c>
    </row>
    <row r="30" spans="1:27" ht="18" customHeight="1">
      <c r="A30" s="32" t="s">
        <v>45</v>
      </c>
      <c r="E30" s="86">
        <v>8960</v>
      </c>
      <c r="F30" s="23"/>
      <c r="G30" s="33">
        <f t="shared" si="2"/>
        <v>0</v>
      </c>
      <c r="H30" s="26"/>
      <c r="I30" s="60"/>
      <c r="J30" s="89"/>
      <c r="L30" s="33"/>
      <c r="P30" s="33">
        <f t="shared" si="0"/>
        <v>0</v>
      </c>
      <c r="AA30" s="33">
        <f t="shared" si="1"/>
        <v>0</v>
      </c>
    </row>
    <row r="31" spans="1:27" ht="18" customHeight="1">
      <c r="A31" s="32" t="s">
        <v>46</v>
      </c>
      <c r="E31" s="86">
        <v>8871</v>
      </c>
      <c r="F31" s="23"/>
      <c r="G31" s="33">
        <f t="shared" si="2"/>
        <v>0</v>
      </c>
      <c r="H31" s="26"/>
      <c r="I31" s="60"/>
      <c r="J31" s="89"/>
      <c r="L31" s="33"/>
      <c r="P31" s="33">
        <f t="shared" si="0"/>
        <v>0</v>
      </c>
      <c r="AA31" s="33">
        <f t="shared" si="1"/>
        <v>0</v>
      </c>
    </row>
    <row r="32" spans="1:27" ht="18" customHeight="1">
      <c r="A32" s="32" t="s">
        <v>47</v>
      </c>
      <c r="E32" s="86">
        <v>9281</v>
      </c>
      <c r="F32" s="23"/>
      <c r="G32" s="33">
        <f t="shared" si="2"/>
        <v>0</v>
      </c>
      <c r="H32" s="26"/>
      <c r="I32" s="60"/>
      <c r="J32" s="89"/>
      <c r="L32" s="33"/>
      <c r="P32" s="33">
        <f t="shared" si="0"/>
        <v>0</v>
      </c>
      <c r="AA32" s="33">
        <f t="shared" si="1"/>
        <v>0</v>
      </c>
    </row>
    <row r="33" spans="1:27" ht="18" customHeight="1">
      <c r="A33" s="32" t="s">
        <v>48</v>
      </c>
      <c r="E33" s="86">
        <v>8810</v>
      </c>
      <c r="F33" s="23"/>
      <c r="G33" s="33">
        <f t="shared" si="2"/>
        <v>0</v>
      </c>
      <c r="H33" s="26"/>
      <c r="I33" s="60"/>
      <c r="J33" s="89"/>
      <c r="L33" s="33"/>
      <c r="P33" s="33">
        <f t="shared" si="0"/>
        <v>0</v>
      </c>
      <c r="AA33" s="33">
        <f t="shared" si="1"/>
        <v>0</v>
      </c>
    </row>
    <row r="34" spans="1:27" ht="18" customHeight="1">
      <c r="A34" s="32" t="s">
        <v>49</v>
      </c>
      <c r="E34" s="86">
        <v>8860</v>
      </c>
      <c r="F34" s="23"/>
      <c r="G34" s="33">
        <f t="shared" si="2"/>
        <v>0</v>
      </c>
      <c r="H34" s="26"/>
      <c r="I34" s="60"/>
      <c r="J34" s="89"/>
      <c r="L34" s="33"/>
      <c r="P34" s="33">
        <f t="shared" si="0"/>
        <v>0</v>
      </c>
      <c r="AA34" s="33">
        <f t="shared" si="1"/>
        <v>0</v>
      </c>
    </row>
    <row r="35" spans="1:27" ht="18" customHeight="1">
      <c r="A35" s="32" t="s">
        <v>50</v>
      </c>
      <c r="E35" s="86">
        <v>9180</v>
      </c>
      <c r="F35" s="23"/>
      <c r="G35" s="33">
        <f t="shared" si="2"/>
        <v>0</v>
      </c>
      <c r="H35" s="26"/>
      <c r="I35" s="60"/>
      <c r="J35" s="89"/>
      <c r="L35" s="33"/>
      <c r="P35" s="33">
        <f t="shared" si="0"/>
        <v>0</v>
      </c>
      <c r="AA35" s="33">
        <f t="shared" si="1"/>
        <v>0</v>
      </c>
    </row>
    <row r="36" spans="1:27" ht="18" customHeight="1">
      <c r="A36" s="32" t="s">
        <v>132</v>
      </c>
      <c r="E36" s="86">
        <v>9180</v>
      </c>
      <c r="F36" s="23"/>
      <c r="G36" s="33">
        <f t="shared" si="2"/>
        <v>0</v>
      </c>
      <c r="H36" s="26"/>
      <c r="I36" s="60"/>
      <c r="J36" s="89"/>
      <c r="L36" s="33"/>
      <c r="P36" s="33">
        <f t="shared" si="0"/>
        <v>0</v>
      </c>
      <c r="AA36" s="33"/>
    </row>
    <row r="37" spans="1:27" ht="18" customHeight="1">
      <c r="A37" s="32" t="s">
        <v>51</v>
      </c>
      <c r="E37" s="86">
        <v>9060</v>
      </c>
      <c r="F37" s="23"/>
      <c r="G37" s="33">
        <f t="shared" si="2"/>
        <v>0</v>
      </c>
      <c r="H37" s="26"/>
      <c r="I37" s="60"/>
      <c r="J37" s="89"/>
      <c r="L37" s="33"/>
      <c r="P37" s="33">
        <f t="shared" si="0"/>
        <v>0</v>
      </c>
      <c r="AA37" s="33">
        <f t="shared" si="1"/>
        <v>0</v>
      </c>
    </row>
    <row r="38" spans="1:27" ht="18" customHeight="1">
      <c r="A38" s="32" t="s">
        <v>52</v>
      </c>
      <c r="E38" s="86">
        <v>9200</v>
      </c>
      <c r="F38" s="23"/>
      <c r="G38" s="33">
        <f t="shared" si="2"/>
        <v>0</v>
      </c>
      <c r="H38" s="26"/>
      <c r="I38" s="60"/>
      <c r="J38" s="89"/>
      <c r="L38" s="33"/>
      <c r="P38" s="33">
        <f t="shared" si="0"/>
        <v>0</v>
      </c>
      <c r="AA38" s="33">
        <f t="shared" si="1"/>
        <v>0</v>
      </c>
    </row>
    <row r="39" spans="1:27" ht="18" customHeight="1">
      <c r="A39" s="32" t="s">
        <v>53</v>
      </c>
      <c r="E39" s="86">
        <v>9220</v>
      </c>
      <c r="F39" s="23"/>
      <c r="G39" s="33">
        <f t="shared" si="2"/>
        <v>0</v>
      </c>
      <c r="H39" s="26"/>
      <c r="I39" s="60"/>
      <c r="J39" s="89"/>
      <c r="L39" s="33"/>
      <c r="P39" s="33">
        <f t="shared" si="0"/>
        <v>0</v>
      </c>
      <c r="AA39" s="33">
        <f t="shared" si="1"/>
        <v>0</v>
      </c>
    </row>
    <row r="40" spans="1:27" ht="18" customHeight="1">
      <c r="A40" s="71" t="s">
        <v>54</v>
      </c>
      <c r="B40" s="113"/>
      <c r="C40" s="114"/>
      <c r="D40" s="115"/>
      <c r="E40" s="86">
        <v>9270</v>
      </c>
      <c r="F40" s="23"/>
      <c r="G40" s="33">
        <f t="shared" si="2"/>
        <v>0</v>
      </c>
      <c r="H40" s="26"/>
      <c r="I40" s="60"/>
      <c r="J40" s="89"/>
      <c r="L40" s="33"/>
      <c r="P40" s="33">
        <f t="shared" si="0"/>
        <v>0</v>
      </c>
      <c r="AA40" s="33">
        <f t="shared" si="1"/>
        <v>0</v>
      </c>
    </row>
    <row r="41" spans="6:16" ht="12.75">
      <c r="F41" s="72"/>
      <c r="G41" s="72"/>
      <c r="H41" s="72"/>
      <c r="I41" s="63"/>
      <c r="J41" s="44"/>
      <c r="P41" s="33">
        <f aca="true" t="shared" si="3" ref="P41:P48">+F28</f>
        <v>0</v>
      </c>
    </row>
    <row r="42" spans="1:16" ht="15">
      <c r="A42" s="32" t="s">
        <v>37</v>
      </c>
      <c r="F42" s="88">
        <f>SUM(F27:F40)</f>
        <v>0</v>
      </c>
      <c r="G42" s="88">
        <f>SUM(G27:G40)</f>
        <v>0</v>
      </c>
      <c r="I42" s="74"/>
      <c r="J42" s="44"/>
      <c r="P42" s="33">
        <f t="shared" si="3"/>
        <v>0</v>
      </c>
    </row>
    <row r="43" spans="8:16" ht="12.75">
      <c r="H43" s="72"/>
      <c r="I43" s="63"/>
      <c r="J43" s="44"/>
      <c r="P43" s="33">
        <f t="shared" si="3"/>
        <v>0</v>
      </c>
    </row>
    <row r="44" spans="1:27" ht="18" customHeight="1">
      <c r="A44" s="32" t="s">
        <v>131</v>
      </c>
      <c r="H44" s="61">
        <f>+H22-F42+G42</f>
        <v>0</v>
      </c>
      <c r="I44" s="63"/>
      <c r="J44" s="44"/>
      <c r="P44" s="33">
        <f t="shared" si="3"/>
        <v>0</v>
      </c>
      <c r="AA44" s="33">
        <f>+H44</f>
        <v>0</v>
      </c>
    </row>
    <row r="45" spans="8:16" ht="12.75">
      <c r="H45" s="72"/>
      <c r="I45" s="63"/>
      <c r="J45" s="44"/>
      <c r="P45" s="33">
        <f t="shared" si="3"/>
        <v>0</v>
      </c>
    </row>
    <row r="46" spans="1:27" ht="18" customHeight="1">
      <c r="A46" s="32" t="s">
        <v>56</v>
      </c>
      <c r="F46" s="21">
        <v>1</v>
      </c>
      <c r="H46" s="61">
        <f>ROUND(H44*F46,2)</f>
        <v>0</v>
      </c>
      <c r="I46" s="63"/>
      <c r="J46" s="44"/>
      <c r="P46" s="33">
        <f t="shared" si="3"/>
        <v>0</v>
      </c>
      <c r="AA46" s="33">
        <f>+H46</f>
        <v>0</v>
      </c>
    </row>
    <row r="47" spans="9:16" ht="12.75">
      <c r="I47" s="63"/>
      <c r="J47" s="44"/>
      <c r="P47" s="33">
        <f t="shared" si="3"/>
        <v>0</v>
      </c>
    </row>
    <row r="48" spans="1:27" ht="18" customHeight="1">
      <c r="A48" s="71" t="s">
        <v>57</v>
      </c>
      <c r="D48" s="113"/>
      <c r="E48" s="114"/>
      <c r="F48" s="115"/>
      <c r="H48" s="23"/>
      <c r="I48" s="60"/>
      <c r="J48" s="44"/>
      <c r="L48" s="33"/>
      <c r="P48" s="33">
        <f t="shared" si="3"/>
        <v>0</v>
      </c>
      <c r="AA48" s="33">
        <f>+H48</f>
        <v>0</v>
      </c>
    </row>
    <row r="49" spans="1:27" s="75" customFormat="1" ht="12.75">
      <c r="A49" s="93"/>
      <c r="D49" s="76"/>
      <c r="E49" s="76"/>
      <c r="F49" s="76"/>
      <c r="G49" s="77"/>
      <c r="H49" s="78"/>
      <c r="I49" s="79"/>
      <c r="J49" s="80"/>
      <c r="K49" s="81"/>
      <c r="L49" s="77"/>
      <c r="P49" s="77"/>
      <c r="AA49" s="77"/>
    </row>
    <row r="50" spans="1:27" s="75" customFormat="1" ht="18" customHeight="1" thickBot="1">
      <c r="A50" s="93" t="s">
        <v>127</v>
      </c>
      <c r="D50" s="76"/>
      <c r="E50" s="76"/>
      <c r="F50" s="76"/>
      <c r="G50" s="77"/>
      <c r="H50" s="101">
        <f>+H46-H48</f>
        <v>0</v>
      </c>
      <c r="I50" s="79"/>
      <c r="J50" s="80"/>
      <c r="K50" s="81"/>
      <c r="L50" s="77"/>
      <c r="P50" s="77"/>
      <c r="AA50" s="77"/>
    </row>
    <row r="51" spans="9:16" ht="13.5" thickTop="1">
      <c r="I51" s="63"/>
      <c r="J51" s="44"/>
      <c r="P51" s="33">
        <f>+F37</f>
        <v>0</v>
      </c>
    </row>
    <row r="52" spans="1:10" ht="12.75">
      <c r="A52" s="82" t="s">
        <v>60</v>
      </c>
      <c r="B52" s="83"/>
      <c r="C52" s="83"/>
      <c r="D52" s="83"/>
      <c r="E52" s="83"/>
      <c r="F52" s="84"/>
      <c r="G52" s="84"/>
      <c r="H52" s="84"/>
      <c r="I52" s="83"/>
      <c r="J52" s="44"/>
    </row>
    <row r="53" spans="1:11" s="99" customFormat="1" ht="22.5" customHeight="1">
      <c r="A53" s="94" t="s">
        <v>125</v>
      </c>
      <c r="B53" s="95"/>
      <c r="C53" s="95"/>
      <c r="D53" s="95"/>
      <c r="E53" s="95"/>
      <c r="F53" s="96"/>
      <c r="G53" s="96"/>
      <c r="H53" s="96"/>
      <c r="I53" s="95"/>
      <c r="J53" s="97"/>
      <c r="K53" s="98"/>
    </row>
    <row r="54" spans="1:11" s="99" customFormat="1" ht="14.25" customHeight="1">
      <c r="A54" s="110"/>
      <c r="B54" s="111"/>
      <c r="C54" s="111"/>
      <c r="D54" s="111"/>
      <c r="E54" s="111"/>
      <c r="F54" s="111"/>
      <c r="G54" s="111"/>
      <c r="H54" s="111"/>
      <c r="I54" s="111"/>
      <c r="J54" s="112"/>
      <c r="K54" s="98"/>
    </row>
    <row r="55" spans="1:11" s="99" customFormat="1" ht="14.2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6"/>
      <c r="K55" s="98"/>
    </row>
    <row r="56" spans="1:11" s="99" customFormat="1" ht="14.25" customHeight="1">
      <c r="A56" s="104"/>
      <c r="B56" s="105"/>
      <c r="C56" s="105"/>
      <c r="D56" s="105"/>
      <c r="E56" s="105"/>
      <c r="F56" s="105"/>
      <c r="G56" s="105"/>
      <c r="H56" s="105"/>
      <c r="I56" s="105"/>
      <c r="J56" s="106"/>
      <c r="K56" s="98"/>
    </row>
    <row r="57" spans="1:11" s="99" customFormat="1" ht="14.25" customHeight="1">
      <c r="A57" s="104"/>
      <c r="B57" s="105"/>
      <c r="C57" s="105"/>
      <c r="D57" s="105"/>
      <c r="E57" s="105"/>
      <c r="F57" s="105"/>
      <c r="G57" s="105"/>
      <c r="H57" s="105"/>
      <c r="I57" s="105"/>
      <c r="J57" s="106"/>
      <c r="K57" s="98"/>
    </row>
    <row r="58" spans="1:11" s="99" customFormat="1" ht="14.25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6"/>
      <c r="K58" s="98"/>
    </row>
    <row r="59" spans="1:11" s="99" customFormat="1" ht="14.25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6"/>
      <c r="K59" s="98"/>
    </row>
    <row r="60" spans="1:11" s="99" customFormat="1" ht="14.25" customHeight="1">
      <c r="A60" s="104"/>
      <c r="B60" s="105"/>
      <c r="C60" s="105"/>
      <c r="D60" s="105"/>
      <c r="E60" s="105"/>
      <c r="F60" s="105"/>
      <c r="G60" s="105"/>
      <c r="H60" s="105"/>
      <c r="I60" s="105"/>
      <c r="J60" s="106"/>
      <c r="K60" s="98"/>
    </row>
    <row r="61" spans="1:11" s="99" customFormat="1" ht="14.2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9"/>
      <c r="K61" s="98"/>
    </row>
    <row r="62" spans="1:11" s="99" customFormat="1" ht="22.5" customHeight="1">
      <c r="A62" s="94" t="s">
        <v>126</v>
      </c>
      <c r="B62" s="95"/>
      <c r="C62" s="95"/>
      <c r="D62" s="95"/>
      <c r="E62" s="95"/>
      <c r="F62" s="96"/>
      <c r="G62" s="96"/>
      <c r="H62" s="96"/>
      <c r="I62" s="95"/>
      <c r="J62" s="97"/>
      <c r="K62" s="98"/>
    </row>
    <row r="63" spans="1:11" s="99" customFormat="1" ht="14.25" customHeight="1">
      <c r="A63" s="110"/>
      <c r="B63" s="111"/>
      <c r="C63" s="111"/>
      <c r="D63" s="111"/>
      <c r="E63" s="111"/>
      <c r="F63" s="111"/>
      <c r="G63" s="111"/>
      <c r="H63" s="111"/>
      <c r="I63" s="111"/>
      <c r="J63" s="112"/>
      <c r="K63" s="98"/>
    </row>
    <row r="64" spans="1:11" s="99" customFormat="1" ht="14.25" customHeight="1">
      <c r="A64" s="104"/>
      <c r="B64" s="105"/>
      <c r="C64" s="105"/>
      <c r="D64" s="105"/>
      <c r="E64" s="105"/>
      <c r="F64" s="105"/>
      <c r="G64" s="105"/>
      <c r="H64" s="105"/>
      <c r="I64" s="105"/>
      <c r="J64" s="106"/>
      <c r="K64" s="98"/>
    </row>
    <row r="65" spans="1:11" s="99" customFormat="1" ht="14.2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6"/>
      <c r="K65" s="98"/>
    </row>
    <row r="66" spans="1:11" s="99" customFormat="1" ht="14.25" customHeight="1">
      <c r="A66" s="104"/>
      <c r="B66" s="105"/>
      <c r="C66" s="105"/>
      <c r="D66" s="105"/>
      <c r="E66" s="105"/>
      <c r="F66" s="105"/>
      <c r="G66" s="105"/>
      <c r="H66" s="105"/>
      <c r="I66" s="105"/>
      <c r="J66" s="106"/>
      <c r="K66" s="98"/>
    </row>
    <row r="67" spans="1:11" s="99" customFormat="1" ht="14.25" customHeight="1">
      <c r="A67" s="104"/>
      <c r="B67" s="105"/>
      <c r="C67" s="105"/>
      <c r="D67" s="105"/>
      <c r="E67" s="105"/>
      <c r="F67" s="105"/>
      <c r="G67" s="105"/>
      <c r="H67" s="105"/>
      <c r="I67" s="105"/>
      <c r="J67" s="106"/>
      <c r="K67" s="98"/>
    </row>
    <row r="68" spans="1:11" s="99" customFormat="1" ht="14.25" customHeight="1">
      <c r="A68" s="104"/>
      <c r="B68" s="105"/>
      <c r="C68" s="105"/>
      <c r="D68" s="105"/>
      <c r="E68" s="105"/>
      <c r="F68" s="105"/>
      <c r="G68" s="105"/>
      <c r="H68" s="105"/>
      <c r="I68" s="105"/>
      <c r="J68" s="106"/>
      <c r="K68" s="98"/>
    </row>
    <row r="69" spans="1:11" s="99" customFormat="1" ht="14.25" customHeight="1">
      <c r="A69" s="104"/>
      <c r="B69" s="105"/>
      <c r="C69" s="105"/>
      <c r="D69" s="105"/>
      <c r="E69" s="105"/>
      <c r="F69" s="105"/>
      <c r="G69" s="105"/>
      <c r="H69" s="105"/>
      <c r="I69" s="105"/>
      <c r="J69" s="106"/>
      <c r="K69" s="98"/>
    </row>
    <row r="70" spans="1:11" s="99" customFormat="1" ht="14.25" customHeight="1">
      <c r="A70" s="104"/>
      <c r="B70" s="105"/>
      <c r="C70" s="105"/>
      <c r="D70" s="105"/>
      <c r="E70" s="105"/>
      <c r="F70" s="105"/>
      <c r="G70" s="105"/>
      <c r="H70" s="105"/>
      <c r="I70" s="105"/>
      <c r="J70" s="106"/>
      <c r="K70" s="98"/>
    </row>
    <row r="71" spans="1:11" s="99" customFormat="1" ht="14.25" customHeight="1">
      <c r="A71" s="104"/>
      <c r="B71" s="105"/>
      <c r="C71" s="105"/>
      <c r="D71" s="105"/>
      <c r="E71" s="105"/>
      <c r="F71" s="105"/>
      <c r="G71" s="105"/>
      <c r="H71" s="105"/>
      <c r="I71" s="105"/>
      <c r="J71" s="106"/>
      <c r="K71" s="98"/>
    </row>
    <row r="72" spans="1:11" s="99" customFormat="1" ht="14.2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6"/>
      <c r="K72" s="98"/>
    </row>
    <row r="73" spans="1:11" s="99" customFormat="1" ht="14.2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9"/>
      <c r="K73" s="98"/>
    </row>
    <row r="74" ht="12.75">
      <c r="J74" s="44"/>
    </row>
    <row r="75" ht="12.75">
      <c r="J75" s="44"/>
    </row>
    <row r="76" ht="12.75">
      <c r="J76" s="44"/>
    </row>
    <row r="77" ht="12.75">
      <c r="J77" s="44"/>
    </row>
    <row r="78" ht="12.75">
      <c r="J78" s="44"/>
    </row>
    <row r="79" ht="12.75">
      <c r="J79" s="44"/>
    </row>
    <row r="80" ht="12.75">
      <c r="J80" s="44"/>
    </row>
    <row r="81" ht="12.75">
      <c r="J81" s="44"/>
    </row>
    <row r="82" ht="12.75">
      <c r="J82" s="44"/>
    </row>
    <row r="83" ht="12.75">
      <c r="J83" s="44"/>
    </row>
    <row r="84" ht="12.75">
      <c r="J84" s="44"/>
    </row>
    <row r="85" ht="12.75">
      <c r="J85" s="44"/>
    </row>
    <row r="86" ht="12.75">
      <c r="J86" s="44"/>
    </row>
    <row r="87" ht="12.75">
      <c r="J87" s="44"/>
    </row>
    <row r="88" ht="12.75">
      <c r="J88" s="44"/>
    </row>
    <row r="89" ht="12.75">
      <c r="J89" s="44"/>
    </row>
    <row r="90" ht="12.75">
      <c r="J90" s="44"/>
    </row>
    <row r="91" ht="12.75">
      <c r="J91" s="44"/>
    </row>
    <row r="92" ht="12.75">
      <c r="J92" s="44"/>
    </row>
    <row r="93" ht="12.75">
      <c r="J93" s="44"/>
    </row>
    <row r="94" ht="12.75">
      <c r="J94" s="44"/>
    </row>
    <row r="95" ht="12.75">
      <c r="J95" s="44"/>
    </row>
    <row r="96" ht="12.75">
      <c r="J96" s="44"/>
    </row>
    <row r="97" ht="12.75">
      <c r="J97" s="44"/>
    </row>
    <row r="98" ht="12.75">
      <c r="J98" s="44"/>
    </row>
    <row r="99" ht="12.75">
      <c r="J99" s="44"/>
    </row>
    <row r="100" ht="12.75">
      <c r="J100" s="44"/>
    </row>
    <row r="101" ht="12.75">
      <c r="J101" s="44"/>
    </row>
    <row r="102" ht="12.75">
      <c r="J102" s="44"/>
    </row>
    <row r="103" ht="12.75">
      <c r="J103" s="44"/>
    </row>
    <row r="104" ht="12.75">
      <c r="J104" s="44"/>
    </row>
    <row r="105" ht="12.75">
      <c r="J105" s="44"/>
    </row>
    <row r="106" ht="12.75">
      <c r="J106" s="44"/>
    </row>
    <row r="107" ht="12.75">
      <c r="J107" s="44"/>
    </row>
    <row r="108" ht="12.75">
      <c r="J108" s="44"/>
    </row>
    <row r="109" ht="12.75">
      <c r="J109" s="44"/>
    </row>
    <row r="110" ht="12.75">
      <c r="J110" s="44"/>
    </row>
    <row r="111" ht="12.75">
      <c r="J111" s="44"/>
    </row>
    <row r="112" ht="12.75">
      <c r="J112" s="44"/>
    </row>
    <row r="113" ht="12.75">
      <c r="J113" s="44"/>
    </row>
    <row r="114" ht="12.75">
      <c r="J114" s="44"/>
    </row>
    <row r="115" ht="12.75">
      <c r="J115" s="44"/>
    </row>
    <row r="116" ht="12.75">
      <c r="J116" s="44"/>
    </row>
    <row r="117" ht="12.75">
      <c r="J117" s="44"/>
    </row>
    <row r="118" ht="12.75">
      <c r="J118" s="44"/>
    </row>
    <row r="119" ht="12.75">
      <c r="J119" s="44"/>
    </row>
    <row r="120" ht="12.75">
      <c r="J120" s="44"/>
    </row>
    <row r="121" ht="12.75">
      <c r="J121" s="44"/>
    </row>
    <row r="122" ht="12.75">
      <c r="J122" s="44"/>
    </row>
    <row r="123" ht="12.75">
      <c r="J123" s="44"/>
    </row>
    <row r="124" ht="12.75">
      <c r="J124" s="44"/>
    </row>
    <row r="125" ht="12.75">
      <c r="J125" s="44"/>
    </row>
    <row r="126" ht="12.75">
      <c r="J126" s="44"/>
    </row>
    <row r="127" ht="12.75">
      <c r="J127" s="44"/>
    </row>
    <row r="128" ht="12.75">
      <c r="J128" s="44"/>
    </row>
    <row r="129" ht="12.75">
      <c r="J129" s="44"/>
    </row>
    <row r="130" ht="12.75">
      <c r="J130" s="44"/>
    </row>
    <row r="131" ht="12.75">
      <c r="J131" s="44"/>
    </row>
    <row r="132" ht="12.75">
      <c r="J132" s="44"/>
    </row>
    <row r="133" ht="12.75">
      <c r="J133" s="44"/>
    </row>
    <row r="134" ht="12.75">
      <c r="J134" s="44"/>
    </row>
    <row r="135" ht="12.75">
      <c r="J135" s="44"/>
    </row>
    <row r="136" ht="12.75">
      <c r="J136" s="44"/>
    </row>
    <row r="137" ht="12.75">
      <c r="J137" s="44"/>
    </row>
    <row r="138" ht="12.75">
      <c r="J138" s="44"/>
    </row>
    <row r="139" ht="12.75">
      <c r="J139" s="44"/>
    </row>
    <row r="140" ht="12.75">
      <c r="J140" s="44"/>
    </row>
    <row r="141" ht="12.75">
      <c r="J141" s="44"/>
    </row>
    <row r="142" ht="12.75">
      <c r="J142" s="44"/>
    </row>
    <row r="143" ht="12.75">
      <c r="J143" s="44"/>
    </row>
    <row r="144" ht="12.75">
      <c r="J144" s="44"/>
    </row>
    <row r="145" ht="12.75">
      <c r="J145" s="44"/>
    </row>
    <row r="146" ht="12.75">
      <c r="J146" s="44"/>
    </row>
    <row r="147" ht="12.75">
      <c r="J147" s="44"/>
    </row>
    <row r="148" ht="12.75">
      <c r="J148" s="44"/>
    </row>
    <row r="149" ht="12.75">
      <c r="J149" s="44"/>
    </row>
    <row r="150" ht="12.75">
      <c r="J150" s="44"/>
    </row>
    <row r="151" ht="12.75">
      <c r="J151" s="44"/>
    </row>
    <row r="152" ht="12.75">
      <c r="J152" s="44"/>
    </row>
    <row r="153" ht="12.75">
      <c r="J153" s="44"/>
    </row>
    <row r="154" ht="12.75">
      <c r="J154" s="44"/>
    </row>
    <row r="155" ht="12.75">
      <c r="J155" s="44"/>
    </row>
    <row r="156" ht="12.75">
      <c r="J156" s="44"/>
    </row>
    <row r="157" ht="12.75">
      <c r="J157" s="44"/>
    </row>
    <row r="158" ht="12.75">
      <c r="J158" s="44"/>
    </row>
    <row r="159" ht="12.75">
      <c r="J159" s="44"/>
    </row>
    <row r="160" ht="12.75">
      <c r="J160" s="44"/>
    </row>
    <row r="161" ht="12.75">
      <c r="J161" s="44"/>
    </row>
    <row r="162" ht="12.75">
      <c r="J162" s="44"/>
    </row>
    <row r="163" ht="12.75">
      <c r="J163" s="44"/>
    </row>
    <row r="164" ht="12.75">
      <c r="J164" s="44"/>
    </row>
    <row r="165" ht="12.75">
      <c r="J165" s="44"/>
    </row>
    <row r="166" ht="12.75">
      <c r="J166" s="44"/>
    </row>
    <row r="167" ht="12.75">
      <c r="J167" s="44"/>
    </row>
    <row r="168" ht="12.75">
      <c r="J168" s="44"/>
    </row>
    <row r="169" ht="12.75">
      <c r="J169" s="44"/>
    </row>
    <row r="170" ht="12.75">
      <c r="J170" s="44"/>
    </row>
    <row r="171" ht="12.75">
      <c r="J171" s="44"/>
    </row>
    <row r="172" ht="12.75">
      <c r="J172" s="44"/>
    </row>
    <row r="173" ht="12.75">
      <c r="J173" s="44"/>
    </row>
    <row r="174" ht="12.75">
      <c r="J174" s="44"/>
    </row>
    <row r="175" ht="12.75">
      <c r="J175" s="44"/>
    </row>
    <row r="176" ht="12.75">
      <c r="J176" s="44"/>
    </row>
    <row r="177" ht="12.75">
      <c r="J177" s="44"/>
    </row>
    <row r="178" ht="12.75">
      <c r="J178" s="44"/>
    </row>
    <row r="179" ht="12.75">
      <c r="J179" s="44"/>
    </row>
    <row r="180" ht="12.75">
      <c r="J180" s="44"/>
    </row>
    <row r="181" ht="12.75">
      <c r="J181" s="44"/>
    </row>
    <row r="182" ht="12.75">
      <c r="J182" s="44"/>
    </row>
    <row r="183" ht="12.75">
      <c r="J183" s="44"/>
    </row>
    <row r="184" ht="12.75">
      <c r="J184" s="44"/>
    </row>
    <row r="185" ht="12.75">
      <c r="J185" s="44"/>
    </row>
    <row r="186" ht="12.75">
      <c r="J186" s="44"/>
    </row>
    <row r="187" ht="12.75">
      <c r="J187" s="44"/>
    </row>
    <row r="188" ht="12.75">
      <c r="J188" s="44"/>
    </row>
    <row r="189" ht="12.75">
      <c r="J189" s="44"/>
    </row>
    <row r="190" ht="12.75">
      <c r="J190" s="44"/>
    </row>
    <row r="191" ht="12.75">
      <c r="J191" s="44"/>
    </row>
    <row r="192" ht="12.75">
      <c r="J192" s="44"/>
    </row>
    <row r="193" ht="12.75">
      <c r="J193" s="44"/>
    </row>
    <row r="194" ht="12.75">
      <c r="J194" s="44"/>
    </row>
    <row r="195" ht="12.75">
      <c r="J195" s="44"/>
    </row>
    <row r="196" ht="12.75">
      <c r="J196" s="44"/>
    </row>
    <row r="197" ht="12.75">
      <c r="J197" s="44"/>
    </row>
    <row r="198" ht="12.75">
      <c r="J198" s="44"/>
    </row>
    <row r="199" ht="12.75">
      <c r="J199" s="44"/>
    </row>
    <row r="200" ht="12.75">
      <c r="J200" s="44"/>
    </row>
    <row r="201" ht="12.75">
      <c r="J201" s="44"/>
    </row>
    <row r="202" ht="12.75">
      <c r="J202" s="44"/>
    </row>
    <row r="203" ht="12.75">
      <c r="J203" s="44"/>
    </row>
    <row r="204" ht="12.75">
      <c r="J204" s="44"/>
    </row>
    <row r="205" ht="12.75">
      <c r="J205" s="44"/>
    </row>
    <row r="206" ht="12.75">
      <c r="J206" s="44"/>
    </row>
    <row r="207" ht="12.75">
      <c r="J207" s="44"/>
    </row>
    <row r="208" ht="12.75">
      <c r="J208" s="44"/>
    </row>
    <row r="209" ht="12.75">
      <c r="J209" s="44"/>
    </row>
    <row r="210" ht="12.75">
      <c r="J210" s="44"/>
    </row>
    <row r="211" ht="12.75">
      <c r="J211" s="44"/>
    </row>
    <row r="212" ht="12.75">
      <c r="J212" s="44"/>
    </row>
    <row r="213" ht="12.75">
      <c r="J213" s="44"/>
    </row>
    <row r="214" ht="12.75">
      <c r="J214" s="44"/>
    </row>
    <row r="215" ht="12.75">
      <c r="J215" s="44"/>
    </row>
    <row r="216" ht="12.75">
      <c r="J216" s="44"/>
    </row>
    <row r="217" ht="12.75">
      <c r="J217" s="44"/>
    </row>
    <row r="218" ht="12.75">
      <c r="J218" s="44"/>
    </row>
    <row r="219" ht="12.75">
      <c r="J219" s="44"/>
    </row>
    <row r="220" ht="12.75">
      <c r="J220" s="44"/>
    </row>
    <row r="221" ht="12.75">
      <c r="J221" s="44"/>
    </row>
    <row r="222" ht="12.75">
      <c r="J222" s="44"/>
    </row>
    <row r="223" ht="12.75">
      <c r="J223" s="44"/>
    </row>
    <row r="224" ht="12.75">
      <c r="J224" s="44"/>
    </row>
    <row r="225" ht="12.75">
      <c r="J225" s="44"/>
    </row>
    <row r="226" ht="12.75">
      <c r="J226" s="44"/>
    </row>
    <row r="227" ht="12.75">
      <c r="J227" s="44"/>
    </row>
    <row r="228" ht="12.75">
      <c r="J228" s="44"/>
    </row>
    <row r="229" ht="12.75">
      <c r="J229" s="44"/>
    </row>
    <row r="230" ht="12.75">
      <c r="J230" s="44"/>
    </row>
    <row r="231" ht="12.75">
      <c r="J231" s="44"/>
    </row>
    <row r="232" ht="12.75">
      <c r="J232" s="44"/>
    </row>
    <row r="233" ht="12.75">
      <c r="J233" s="44"/>
    </row>
    <row r="234" ht="12.75">
      <c r="J234" s="44"/>
    </row>
    <row r="235" ht="12.75">
      <c r="J235" s="44"/>
    </row>
    <row r="236" ht="12.75">
      <c r="J236" s="44"/>
    </row>
    <row r="237" ht="12.75">
      <c r="J237" s="44"/>
    </row>
    <row r="238" ht="12.75">
      <c r="J238" s="44"/>
    </row>
    <row r="239" ht="12.75">
      <c r="J239" s="44"/>
    </row>
    <row r="240" ht="12.75">
      <c r="J240" s="44"/>
    </row>
    <row r="241" ht="12.75">
      <c r="J241" s="44"/>
    </row>
    <row r="242" ht="12.75">
      <c r="J242" s="44"/>
    </row>
    <row r="243" ht="12.75">
      <c r="J243" s="44"/>
    </row>
    <row r="244" ht="12.75">
      <c r="J244" s="44"/>
    </row>
    <row r="245" ht="12.75">
      <c r="J245" s="44"/>
    </row>
    <row r="246" ht="12.75">
      <c r="J246" s="44"/>
    </row>
    <row r="247" ht="12.75">
      <c r="J247" s="44"/>
    </row>
    <row r="248" ht="12.75">
      <c r="J248" s="44"/>
    </row>
    <row r="249" ht="12.75">
      <c r="J249" s="44"/>
    </row>
    <row r="250" ht="12.75">
      <c r="J250" s="44"/>
    </row>
    <row r="251" ht="12.75">
      <c r="J251" s="44"/>
    </row>
    <row r="252" ht="12.75">
      <c r="J252" s="44"/>
    </row>
    <row r="253" ht="12.75">
      <c r="J253" s="44"/>
    </row>
    <row r="254" ht="12.75">
      <c r="J254" s="44"/>
    </row>
    <row r="255" ht="12.75">
      <c r="J255" s="44"/>
    </row>
    <row r="256" ht="12.75">
      <c r="J256" s="44"/>
    </row>
    <row r="257" ht="12.75">
      <c r="J257" s="44"/>
    </row>
    <row r="258" ht="12.75">
      <c r="J258" s="44"/>
    </row>
    <row r="259" ht="12.75">
      <c r="J259" s="44"/>
    </row>
    <row r="260" ht="12.75">
      <c r="J260" s="44"/>
    </row>
    <row r="261" ht="12.75">
      <c r="J261" s="44"/>
    </row>
    <row r="262" ht="12.75">
      <c r="J262" s="44"/>
    </row>
    <row r="263" ht="12.75">
      <c r="J263" s="44"/>
    </row>
    <row r="264" ht="12.75">
      <c r="J264" s="44"/>
    </row>
    <row r="265" ht="12.75">
      <c r="J265" s="44"/>
    </row>
    <row r="266" ht="12.75">
      <c r="J266" s="44"/>
    </row>
    <row r="267" ht="12.75">
      <c r="J267" s="44"/>
    </row>
    <row r="268" ht="12.75">
      <c r="J268" s="44"/>
    </row>
    <row r="269" ht="12.75">
      <c r="J269" s="44"/>
    </row>
    <row r="270" ht="12.75">
      <c r="J270" s="44"/>
    </row>
    <row r="271" ht="12.75">
      <c r="J271" s="44"/>
    </row>
    <row r="272" ht="12.75">
      <c r="J272" s="44"/>
    </row>
    <row r="273" ht="12.75">
      <c r="J273" s="44"/>
    </row>
    <row r="274" ht="12.75">
      <c r="J274" s="44"/>
    </row>
    <row r="275" ht="12.75">
      <c r="J275" s="44"/>
    </row>
    <row r="276" ht="12.75">
      <c r="J276" s="44"/>
    </row>
    <row r="277" ht="12.75">
      <c r="J277" s="44"/>
    </row>
    <row r="278" ht="12.75">
      <c r="J278" s="44"/>
    </row>
    <row r="279" ht="12.75">
      <c r="J279" s="44"/>
    </row>
    <row r="280" ht="12.75">
      <c r="J280" s="44"/>
    </row>
    <row r="281" ht="12.75">
      <c r="J281" s="44"/>
    </row>
    <row r="282" ht="12.75">
      <c r="J282" s="44"/>
    </row>
    <row r="283" ht="12.75">
      <c r="J283" s="44"/>
    </row>
    <row r="284" ht="12.75">
      <c r="J284" s="44"/>
    </row>
    <row r="285" ht="12.75">
      <c r="J285" s="44"/>
    </row>
    <row r="286" ht="12.75">
      <c r="J286" s="44"/>
    </row>
    <row r="287" ht="12.75">
      <c r="J287" s="44"/>
    </row>
    <row r="288" ht="12.75">
      <c r="J288" s="44"/>
    </row>
    <row r="289" ht="12.75">
      <c r="J289" s="44"/>
    </row>
    <row r="290" ht="12.75">
      <c r="J290" s="44"/>
    </row>
    <row r="291" ht="12.75">
      <c r="J291" s="44"/>
    </row>
    <row r="292" ht="12.75">
      <c r="J292" s="44"/>
    </row>
    <row r="293" ht="12.75">
      <c r="J293" s="44"/>
    </row>
    <row r="294" ht="12.75">
      <c r="J294" s="44"/>
    </row>
    <row r="295" ht="12.75">
      <c r="J295" s="44"/>
    </row>
    <row r="296" ht="12.75">
      <c r="J296" s="44"/>
    </row>
    <row r="297" ht="12.75">
      <c r="J297" s="44"/>
    </row>
    <row r="298" ht="12.75">
      <c r="J298" s="44"/>
    </row>
    <row r="299" ht="12.75">
      <c r="J299" s="44"/>
    </row>
    <row r="300" ht="12.75">
      <c r="J300" s="44"/>
    </row>
    <row r="301" ht="12.75">
      <c r="J301" s="44"/>
    </row>
    <row r="302" ht="12.75">
      <c r="J302" s="44"/>
    </row>
    <row r="303" ht="12.75">
      <c r="J303" s="44"/>
    </row>
    <row r="304" ht="12.75">
      <c r="J304" s="44"/>
    </row>
    <row r="305" ht="12.75">
      <c r="J305" s="44"/>
    </row>
    <row r="306" ht="12.75">
      <c r="J306" s="44"/>
    </row>
    <row r="307" ht="12.75">
      <c r="J307" s="44"/>
    </row>
    <row r="308" ht="12.75">
      <c r="J308" s="44"/>
    </row>
    <row r="309" ht="12.75">
      <c r="J309" s="44"/>
    </row>
    <row r="310" ht="12.75">
      <c r="J310" s="44"/>
    </row>
    <row r="311" ht="12.75">
      <c r="J311" s="44"/>
    </row>
    <row r="312" ht="12.75">
      <c r="J312" s="44"/>
    </row>
    <row r="313" ht="12.75">
      <c r="J313" s="44"/>
    </row>
    <row r="314" ht="12.75">
      <c r="J314" s="44"/>
    </row>
    <row r="315" ht="12.75">
      <c r="J315" s="44"/>
    </row>
    <row r="316" ht="12.75">
      <c r="J316" s="44"/>
    </row>
    <row r="317" ht="12.75">
      <c r="J317" s="44"/>
    </row>
    <row r="318" ht="12.75">
      <c r="J318" s="44"/>
    </row>
    <row r="319" ht="12.75">
      <c r="J319" s="44"/>
    </row>
    <row r="320" ht="12.75">
      <c r="J320" s="44"/>
    </row>
    <row r="321" ht="12.75">
      <c r="J321" s="44"/>
    </row>
    <row r="322" ht="12.75">
      <c r="J322" s="44"/>
    </row>
    <row r="323" ht="12.75">
      <c r="J323" s="44"/>
    </row>
    <row r="324" ht="12.75">
      <c r="J324" s="44"/>
    </row>
    <row r="325" ht="12.75">
      <c r="J325" s="44"/>
    </row>
    <row r="326" ht="12.75">
      <c r="J326" s="44"/>
    </row>
    <row r="327" ht="12.75">
      <c r="J327" s="44"/>
    </row>
    <row r="328" ht="12.75">
      <c r="J328" s="44"/>
    </row>
    <row r="329" ht="12.75">
      <c r="J329" s="44"/>
    </row>
    <row r="330" ht="12.75">
      <c r="J330" s="44"/>
    </row>
    <row r="331" ht="12.75">
      <c r="J331" s="44"/>
    </row>
    <row r="332" ht="12.75">
      <c r="J332" s="44"/>
    </row>
    <row r="333" ht="12.75">
      <c r="J333" s="44"/>
    </row>
    <row r="334" ht="12.75">
      <c r="J334" s="44"/>
    </row>
    <row r="335" ht="12.75">
      <c r="J335" s="44"/>
    </row>
    <row r="336" ht="12.75">
      <c r="J336" s="44"/>
    </row>
    <row r="337" ht="12.75">
      <c r="J337" s="44"/>
    </row>
    <row r="338" ht="12.75">
      <c r="J338" s="44"/>
    </row>
    <row r="339" ht="12.75">
      <c r="J339" s="44"/>
    </row>
    <row r="340" ht="12.75">
      <c r="J340" s="44"/>
    </row>
  </sheetData>
  <sheetProtection password="E4E0" sheet="1" formatCells="0" formatColumns="0" formatRows="0"/>
  <mergeCells count="24">
    <mergeCell ref="D48:F48"/>
    <mergeCell ref="B16:H16"/>
    <mergeCell ref="B21:F21"/>
    <mergeCell ref="B40:D40"/>
    <mergeCell ref="B4:F4"/>
    <mergeCell ref="A54:J54"/>
    <mergeCell ref="A67:J67"/>
    <mergeCell ref="A68:J68"/>
    <mergeCell ref="A69:J69"/>
    <mergeCell ref="A70:J70"/>
    <mergeCell ref="A71:J71"/>
    <mergeCell ref="A59:J59"/>
    <mergeCell ref="A60:J60"/>
    <mergeCell ref="A61:J61"/>
    <mergeCell ref="A72:J72"/>
    <mergeCell ref="A73:J73"/>
    <mergeCell ref="A55:J55"/>
    <mergeCell ref="A56:J56"/>
    <mergeCell ref="A57:J57"/>
    <mergeCell ref="A65:J65"/>
    <mergeCell ref="A66:J66"/>
    <mergeCell ref="A58:J58"/>
    <mergeCell ref="A63:J63"/>
    <mergeCell ref="A64:J64"/>
  </mergeCells>
  <dataValidations count="6">
    <dataValidation type="decimal" operator="lessThanOrEqual" allowBlank="1" showInputMessage="1" showErrorMessage="1" errorTitle="Erreur !" error="Le montant de la dépense personnelle est supérieur à la dépense totale." sqref="H28:H40">
      <formula1>F28</formula1>
    </dataValidation>
    <dataValidation type="date" operator="greaterThan" allowBlank="1" showInputMessage="1" showErrorMessage="1" errorTitle="Erreur !" error="Vérifiez votre date SVP !" sqref="B5 D5">
      <formula1>38353</formula1>
    </dataValidation>
    <dataValidation type="decimal" operator="lessThanOrEqual" allowBlank="1" showInputMessage="1" showErrorMessage="1" errorTitle="Erreur !" error="Le nombre ne peut être supérieur à 100 !" sqref="G26">
      <formula1>100</formula1>
    </dataValidation>
    <dataValidation type="decimal" allowBlank="1" showInputMessage="1" showErrorMessage="1" errorTitle="Erreur !" error="Ce champ doit être numérique SVP !" sqref="H20:H21 F28:F40 F46 H48:H50 F27:H27">
      <formula1>-100000000</formula1>
      <formula2>1000000000000</formula2>
    </dataValidation>
    <dataValidation type="list" showInputMessage="1" showErrorMessage="1" errorTitle="Erreur !" error="Doit être Oui ou Non." sqref="H14">
      <formula1>OuiNon</formula1>
    </dataValidation>
    <dataValidation errorStyle="warning" showInputMessage="1" showErrorMessage="1" errorTitle="Validation" error="Voulez-vous vraiment utiliser ce numéro d'état T776 ?" sqref="I5"/>
  </dataValidations>
  <printOptions/>
  <pageMargins left="1.037401575" right="1.037401575" top="0.984251969" bottom="0.984251969" header="0.4921259845" footer="0.4921259845"/>
  <pageSetup fitToHeight="1" fitToWidth="1" horizontalDpi="300" verticalDpi="300" orientation="portrait" paperSize="122" scale="6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0"/>
  <sheetViews>
    <sheetView zoomScalePageLayoutView="0" workbookViewId="0" topLeftCell="A1">
      <selection activeCell="A1" sqref="A1"/>
    </sheetView>
  </sheetViews>
  <sheetFormatPr defaultColWidth="2.28125" defaultRowHeight="12.75"/>
  <cols>
    <col min="1" max="1" width="13.140625" style="32" customWidth="1"/>
    <col min="2" max="2" width="10.57421875" style="32" customWidth="1"/>
    <col min="3" max="3" width="3.28125" style="32" customWidth="1"/>
    <col min="4" max="4" width="11.00390625" style="32" customWidth="1"/>
    <col min="5" max="5" width="5.421875" style="32" customWidth="1"/>
    <col min="6" max="8" width="18.7109375" style="33" customWidth="1"/>
    <col min="9" max="9" width="3.28125" style="32" customWidth="1"/>
    <col min="10" max="10" width="33.57421875" style="35" customWidth="1"/>
    <col min="11" max="11" width="11.421875" style="8" hidden="1" customWidth="1"/>
    <col min="12" max="255" width="11.421875" style="32" hidden="1" customWidth="1"/>
    <col min="256" max="16384" width="2.28125" style="32" customWidth="1"/>
  </cols>
  <sheetData>
    <row r="1" spans="1:256" ht="20.25">
      <c r="A1" s="90" t="s">
        <v>134</v>
      </c>
      <c r="G1" s="34" t="str">
        <f>IF(P3=0,"N","O")</f>
        <v>O</v>
      </c>
      <c r="IV1" s="102" t="s">
        <v>3</v>
      </c>
    </row>
    <row r="2" ht="15">
      <c r="A2" s="91" t="s">
        <v>123</v>
      </c>
    </row>
    <row r="3" spans="1:256" ht="20.25" customHeight="1">
      <c r="A3" s="36" t="s">
        <v>27</v>
      </c>
      <c r="E3" s="37"/>
      <c r="F3" s="38" t="s">
        <v>28</v>
      </c>
      <c r="G3" s="34" t="str">
        <f>IF(P3=0,"N","O")</f>
        <v>O</v>
      </c>
      <c r="J3" s="44"/>
      <c r="P3" s="32">
        <f>SUM(P4:P52)</f>
        <v>1</v>
      </c>
      <c r="AA3" s="32" t="s">
        <v>82</v>
      </c>
      <c r="IV3" s="41" t="s">
        <v>3</v>
      </c>
    </row>
    <row r="4" spans="1:10" ht="18" customHeight="1">
      <c r="A4" s="32" t="s">
        <v>29</v>
      </c>
      <c r="B4" s="113"/>
      <c r="C4" s="114"/>
      <c r="D4" s="114"/>
      <c r="E4" s="119"/>
      <c r="F4" s="120"/>
      <c r="J4" s="44"/>
    </row>
    <row r="5" spans="1:256" ht="18" customHeight="1">
      <c r="A5" s="32" t="s">
        <v>30</v>
      </c>
      <c r="B5" s="20">
        <v>43101</v>
      </c>
      <c r="C5" s="42" t="s">
        <v>31</v>
      </c>
      <c r="D5" s="20">
        <v>43465</v>
      </c>
      <c r="H5" s="43" t="s">
        <v>104</v>
      </c>
      <c r="I5" s="14">
        <v>4</v>
      </c>
      <c r="J5" s="100" t="s">
        <v>128</v>
      </c>
      <c r="AA5" s="45">
        <f>+I5</f>
        <v>4</v>
      </c>
      <c r="IV5" s="46"/>
    </row>
    <row r="6" ht="12">
      <c r="J6" s="44"/>
    </row>
    <row r="7" ht="12.75" hidden="1">
      <c r="J7" s="44"/>
    </row>
    <row r="8" ht="12.75" hidden="1">
      <c r="J8" s="44"/>
    </row>
    <row r="9" ht="12.75" hidden="1">
      <c r="J9" s="44"/>
    </row>
    <row r="10" ht="12.75" hidden="1">
      <c r="J10" s="44"/>
    </row>
    <row r="11" ht="12.75" hidden="1">
      <c r="J11" s="44"/>
    </row>
    <row r="12" ht="12.75" hidden="1">
      <c r="J12" s="44"/>
    </row>
    <row r="13" ht="12.75" hidden="1">
      <c r="J13" s="44"/>
    </row>
    <row r="14" spans="1:10" ht="15.75">
      <c r="A14" s="49"/>
      <c r="B14" s="50"/>
      <c r="C14" s="50"/>
      <c r="D14" s="51"/>
      <c r="F14" s="52" t="s">
        <v>61</v>
      </c>
      <c r="G14" s="84"/>
      <c r="H14" s="13" t="s">
        <v>62</v>
      </c>
      <c r="J14" s="53" t="s">
        <v>124</v>
      </c>
    </row>
    <row r="15" spans="9:10" ht="12">
      <c r="I15" s="50"/>
      <c r="J15" s="44"/>
    </row>
    <row r="16" spans="1:10" ht="18" customHeight="1">
      <c r="A16" s="55" t="s">
        <v>32</v>
      </c>
      <c r="B16" s="116"/>
      <c r="C16" s="117"/>
      <c r="D16" s="117"/>
      <c r="E16" s="117"/>
      <c r="F16" s="117"/>
      <c r="G16" s="117"/>
      <c r="H16" s="118"/>
      <c r="I16" s="50"/>
      <c r="J16" s="44"/>
    </row>
    <row r="17" spans="9:10" ht="12">
      <c r="I17" s="50"/>
      <c r="J17" s="44"/>
    </row>
    <row r="18" spans="1:27" ht="12">
      <c r="A18" s="36" t="s">
        <v>33</v>
      </c>
      <c r="I18" s="57"/>
      <c r="J18" s="44"/>
      <c r="AA18" s="58" t="s">
        <v>34</v>
      </c>
    </row>
    <row r="19" spans="9:10" ht="12">
      <c r="I19" s="50"/>
      <c r="J19" s="44"/>
    </row>
    <row r="20" spans="1:27" ht="18" customHeight="1">
      <c r="A20" s="32" t="s">
        <v>130</v>
      </c>
      <c r="G20" s="59">
        <v>8141</v>
      </c>
      <c r="H20" s="23"/>
      <c r="I20" s="60"/>
      <c r="J20" s="89"/>
      <c r="L20" s="33"/>
      <c r="P20" s="33">
        <f>+H20</f>
        <v>0</v>
      </c>
      <c r="AA20" s="33">
        <f>+H20</f>
        <v>0</v>
      </c>
    </row>
    <row r="21" spans="1:27" ht="18" customHeight="1">
      <c r="A21" s="32" t="s">
        <v>36</v>
      </c>
      <c r="B21" s="113">
        <v>2</v>
      </c>
      <c r="C21" s="114"/>
      <c r="D21" s="114"/>
      <c r="E21" s="114"/>
      <c r="F21" s="115"/>
      <c r="G21" s="59">
        <v>8230</v>
      </c>
      <c r="H21" s="92"/>
      <c r="I21" s="60"/>
      <c r="J21" s="89"/>
      <c r="L21" s="33"/>
      <c r="P21" s="33">
        <f>+H21</f>
        <v>0</v>
      </c>
      <c r="AA21" s="33">
        <f>+H21</f>
        <v>0</v>
      </c>
    </row>
    <row r="22" spans="1:27" ht="12">
      <c r="A22" s="32" t="s">
        <v>37</v>
      </c>
      <c r="G22" s="59">
        <v>8299</v>
      </c>
      <c r="H22" s="85">
        <f>SUM(H20:H21)</f>
        <v>0</v>
      </c>
      <c r="I22" s="62"/>
      <c r="J22" s="44"/>
      <c r="P22" s="32">
        <f>IF(B21&lt;&gt;0,1,0)</f>
        <v>1</v>
      </c>
      <c r="AA22" s="33">
        <f>+H22</f>
        <v>0</v>
      </c>
    </row>
    <row r="23" spans="9:10" ht="12">
      <c r="I23" s="63"/>
      <c r="J23" s="44"/>
    </row>
    <row r="24" spans="1:10" ht="12">
      <c r="A24" s="36" t="s">
        <v>38</v>
      </c>
      <c r="F24" s="64" t="s">
        <v>39</v>
      </c>
      <c r="G24" s="64" t="s">
        <v>40</v>
      </c>
      <c r="H24" s="65" t="s">
        <v>129</v>
      </c>
      <c r="I24" s="66"/>
      <c r="J24" s="44"/>
    </row>
    <row r="25" spans="9:16" ht="12">
      <c r="I25" s="63"/>
      <c r="J25" s="44"/>
      <c r="P25" s="33">
        <f>+G27</f>
        <v>0</v>
      </c>
    </row>
    <row r="26" spans="1:27" ht="18" customHeight="1">
      <c r="A26" s="32" t="s">
        <v>41</v>
      </c>
      <c r="G26" s="22"/>
      <c r="I26" s="63"/>
      <c r="J26" s="44"/>
      <c r="P26" s="67">
        <f>+G26</f>
        <v>0</v>
      </c>
      <c r="AA26" s="67"/>
    </row>
    <row r="27" spans="1:27" ht="18" customHeight="1">
      <c r="A27" s="32" t="s">
        <v>42</v>
      </c>
      <c r="E27" s="86">
        <v>8521</v>
      </c>
      <c r="F27" s="23"/>
      <c r="G27" s="87"/>
      <c r="H27" s="70"/>
      <c r="I27" s="63"/>
      <c r="J27" s="44"/>
      <c r="L27" s="33"/>
      <c r="P27" s="33">
        <f aca="true" t="shared" si="0" ref="P27:P40">+F27</f>
        <v>0</v>
      </c>
      <c r="AA27" s="33">
        <f>+F27</f>
        <v>0</v>
      </c>
    </row>
    <row r="28" spans="1:27" ht="18" customHeight="1">
      <c r="A28" s="32" t="s">
        <v>43</v>
      </c>
      <c r="E28" s="86">
        <v>8690</v>
      </c>
      <c r="F28" s="23"/>
      <c r="G28" s="33">
        <f>IF(F28=0,0,IF(H28&gt;F28,+F28,IF(H28=0,ROUND(F28*$G$26,2),+H28)))</f>
        <v>0</v>
      </c>
      <c r="H28" s="26"/>
      <c r="I28" s="60"/>
      <c r="J28" s="89"/>
      <c r="L28" s="33"/>
      <c r="P28" s="33">
        <f t="shared" si="0"/>
        <v>0</v>
      </c>
      <c r="AA28" s="33">
        <f aca="true" t="shared" si="1" ref="AA28:AA40">+F28-G28</f>
        <v>0</v>
      </c>
    </row>
    <row r="29" spans="1:27" ht="18" customHeight="1">
      <c r="A29" s="32" t="s">
        <v>44</v>
      </c>
      <c r="E29" s="86">
        <v>8710</v>
      </c>
      <c r="F29" s="23"/>
      <c r="G29" s="33">
        <f aca="true" t="shared" si="2" ref="G29:G40">IF(F29=0,0,IF(H29&gt;F29,+F29,IF(H29=0,ROUND(F29*$G$26,2),+H29)))</f>
        <v>0</v>
      </c>
      <c r="H29" s="26"/>
      <c r="I29" s="60"/>
      <c r="J29" s="89"/>
      <c r="L29" s="33"/>
      <c r="P29" s="33">
        <f t="shared" si="0"/>
        <v>0</v>
      </c>
      <c r="AA29" s="33">
        <f t="shared" si="1"/>
        <v>0</v>
      </c>
    </row>
    <row r="30" spans="1:27" ht="18" customHeight="1">
      <c r="A30" s="32" t="s">
        <v>45</v>
      </c>
      <c r="E30" s="86">
        <v>8960</v>
      </c>
      <c r="F30" s="23"/>
      <c r="G30" s="33">
        <f t="shared" si="2"/>
        <v>0</v>
      </c>
      <c r="H30" s="26"/>
      <c r="I30" s="60"/>
      <c r="J30" s="89"/>
      <c r="L30" s="33"/>
      <c r="P30" s="33">
        <f t="shared" si="0"/>
        <v>0</v>
      </c>
      <c r="AA30" s="33">
        <f t="shared" si="1"/>
        <v>0</v>
      </c>
    </row>
    <row r="31" spans="1:27" ht="18" customHeight="1">
      <c r="A31" s="32" t="s">
        <v>46</v>
      </c>
      <c r="E31" s="86">
        <v>8871</v>
      </c>
      <c r="F31" s="23"/>
      <c r="G31" s="33">
        <f t="shared" si="2"/>
        <v>0</v>
      </c>
      <c r="H31" s="26"/>
      <c r="I31" s="60"/>
      <c r="J31" s="89"/>
      <c r="L31" s="33"/>
      <c r="P31" s="33">
        <f t="shared" si="0"/>
        <v>0</v>
      </c>
      <c r="AA31" s="33">
        <f t="shared" si="1"/>
        <v>0</v>
      </c>
    </row>
    <row r="32" spans="1:27" ht="18" customHeight="1">
      <c r="A32" s="32" t="s">
        <v>47</v>
      </c>
      <c r="E32" s="86">
        <v>9281</v>
      </c>
      <c r="F32" s="23"/>
      <c r="G32" s="33">
        <f t="shared" si="2"/>
        <v>0</v>
      </c>
      <c r="H32" s="26"/>
      <c r="I32" s="60"/>
      <c r="J32" s="89"/>
      <c r="L32" s="33"/>
      <c r="P32" s="33">
        <f t="shared" si="0"/>
        <v>0</v>
      </c>
      <c r="AA32" s="33">
        <f t="shared" si="1"/>
        <v>0</v>
      </c>
    </row>
    <row r="33" spans="1:27" ht="18" customHeight="1">
      <c r="A33" s="32" t="s">
        <v>48</v>
      </c>
      <c r="E33" s="86">
        <v>8810</v>
      </c>
      <c r="F33" s="23"/>
      <c r="G33" s="33">
        <f t="shared" si="2"/>
        <v>0</v>
      </c>
      <c r="H33" s="26"/>
      <c r="I33" s="60"/>
      <c r="J33" s="89"/>
      <c r="L33" s="33"/>
      <c r="P33" s="33">
        <f t="shared" si="0"/>
        <v>0</v>
      </c>
      <c r="AA33" s="33">
        <f t="shared" si="1"/>
        <v>0</v>
      </c>
    </row>
    <row r="34" spans="1:27" ht="18" customHeight="1">
      <c r="A34" s="32" t="s">
        <v>49</v>
      </c>
      <c r="E34" s="86">
        <v>8860</v>
      </c>
      <c r="F34" s="23"/>
      <c r="G34" s="33">
        <f t="shared" si="2"/>
        <v>0</v>
      </c>
      <c r="H34" s="26"/>
      <c r="I34" s="60"/>
      <c r="J34" s="89"/>
      <c r="L34" s="33"/>
      <c r="P34" s="33">
        <f t="shared" si="0"/>
        <v>0</v>
      </c>
      <c r="AA34" s="33">
        <f t="shared" si="1"/>
        <v>0</v>
      </c>
    </row>
    <row r="35" spans="1:27" ht="18" customHeight="1">
      <c r="A35" s="32" t="s">
        <v>50</v>
      </c>
      <c r="E35" s="86">
        <v>9180</v>
      </c>
      <c r="F35" s="23"/>
      <c r="G35" s="33">
        <f t="shared" si="2"/>
        <v>0</v>
      </c>
      <c r="H35" s="26"/>
      <c r="I35" s="60"/>
      <c r="J35" s="89"/>
      <c r="L35" s="33"/>
      <c r="P35" s="33">
        <f t="shared" si="0"/>
        <v>0</v>
      </c>
      <c r="AA35" s="33">
        <f t="shared" si="1"/>
        <v>0</v>
      </c>
    </row>
    <row r="36" spans="1:27" ht="18" customHeight="1">
      <c r="A36" s="32" t="s">
        <v>132</v>
      </c>
      <c r="E36" s="86">
        <v>9180</v>
      </c>
      <c r="F36" s="23"/>
      <c r="G36" s="33">
        <f t="shared" si="2"/>
        <v>0</v>
      </c>
      <c r="H36" s="26"/>
      <c r="I36" s="60"/>
      <c r="J36" s="89"/>
      <c r="L36" s="33"/>
      <c r="P36" s="33">
        <f t="shared" si="0"/>
        <v>0</v>
      </c>
      <c r="AA36" s="33"/>
    </row>
    <row r="37" spans="1:27" ht="18" customHeight="1">
      <c r="A37" s="32" t="s">
        <v>51</v>
      </c>
      <c r="E37" s="86">
        <v>9060</v>
      </c>
      <c r="F37" s="23"/>
      <c r="G37" s="33">
        <f t="shared" si="2"/>
        <v>0</v>
      </c>
      <c r="H37" s="26"/>
      <c r="I37" s="60"/>
      <c r="J37" s="89"/>
      <c r="L37" s="33"/>
      <c r="P37" s="33">
        <f t="shared" si="0"/>
        <v>0</v>
      </c>
      <c r="AA37" s="33">
        <f t="shared" si="1"/>
        <v>0</v>
      </c>
    </row>
    <row r="38" spans="1:27" ht="18" customHeight="1">
      <c r="A38" s="32" t="s">
        <v>52</v>
      </c>
      <c r="E38" s="86">
        <v>9200</v>
      </c>
      <c r="F38" s="23"/>
      <c r="G38" s="33">
        <f t="shared" si="2"/>
        <v>0</v>
      </c>
      <c r="H38" s="26"/>
      <c r="I38" s="60"/>
      <c r="J38" s="89"/>
      <c r="L38" s="33"/>
      <c r="P38" s="33">
        <f t="shared" si="0"/>
        <v>0</v>
      </c>
      <c r="AA38" s="33">
        <f t="shared" si="1"/>
        <v>0</v>
      </c>
    </row>
    <row r="39" spans="1:27" ht="18" customHeight="1">
      <c r="A39" s="32" t="s">
        <v>53</v>
      </c>
      <c r="E39" s="86">
        <v>9220</v>
      </c>
      <c r="F39" s="23"/>
      <c r="G39" s="33">
        <f t="shared" si="2"/>
        <v>0</v>
      </c>
      <c r="H39" s="26"/>
      <c r="I39" s="60"/>
      <c r="J39" s="89"/>
      <c r="L39" s="33"/>
      <c r="P39" s="33">
        <f t="shared" si="0"/>
        <v>0</v>
      </c>
      <c r="AA39" s="33">
        <f t="shared" si="1"/>
        <v>0</v>
      </c>
    </row>
    <row r="40" spans="1:27" ht="18" customHeight="1">
      <c r="A40" s="71" t="s">
        <v>54</v>
      </c>
      <c r="B40" s="113"/>
      <c r="C40" s="114"/>
      <c r="D40" s="115"/>
      <c r="E40" s="86">
        <v>9270</v>
      </c>
      <c r="F40" s="23"/>
      <c r="G40" s="33">
        <f t="shared" si="2"/>
        <v>0</v>
      </c>
      <c r="H40" s="26"/>
      <c r="I40" s="60"/>
      <c r="J40" s="89"/>
      <c r="L40" s="33"/>
      <c r="P40" s="33">
        <f t="shared" si="0"/>
        <v>0</v>
      </c>
      <c r="AA40" s="33">
        <f t="shared" si="1"/>
        <v>0</v>
      </c>
    </row>
    <row r="41" spans="6:16" ht="12.75">
      <c r="F41" s="72"/>
      <c r="G41" s="72"/>
      <c r="H41" s="72"/>
      <c r="I41" s="63"/>
      <c r="J41" s="44"/>
      <c r="P41" s="33">
        <f aca="true" t="shared" si="3" ref="P41:P48">+F28</f>
        <v>0</v>
      </c>
    </row>
    <row r="42" spans="1:16" ht="15">
      <c r="A42" s="32" t="s">
        <v>37</v>
      </c>
      <c r="F42" s="88">
        <f>SUM(F27:F40)</f>
        <v>0</v>
      </c>
      <c r="G42" s="88">
        <f>SUM(G27:G40)</f>
        <v>0</v>
      </c>
      <c r="I42" s="74"/>
      <c r="J42" s="44"/>
      <c r="P42" s="33">
        <f t="shared" si="3"/>
        <v>0</v>
      </c>
    </row>
    <row r="43" spans="8:16" ht="12.75">
      <c r="H43" s="72"/>
      <c r="I43" s="63"/>
      <c r="J43" s="44"/>
      <c r="P43" s="33">
        <f t="shared" si="3"/>
        <v>0</v>
      </c>
    </row>
    <row r="44" spans="1:27" ht="18" customHeight="1">
      <c r="A44" s="32" t="s">
        <v>131</v>
      </c>
      <c r="H44" s="61">
        <f>+H22-F42+G42</f>
        <v>0</v>
      </c>
      <c r="I44" s="63"/>
      <c r="J44" s="44"/>
      <c r="P44" s="33">
        <f t="shared" si="3"/>
        <v>0</v>
      </c>
      <c r="AA44" s="33">
        <f>+H44</f>
        <v>0</v>
      </c>
    </row>
    <row r="45" spans="8:16" ht="12.75">
      <c r="H45" s="72"/>
      <c r="I45" s="63"/>
      <c r="J45" s="44"/>
      <c r="P45" s="33">
        <f t="shared" si="3"/>
        <v>0</v>
      </c>
    </row>
    <row r="46" spans="1:27" ht="18" customHeight="1">
      <c r="A46" s="32" t="s">
        <v>56</v>
      </c>
      <c r="F46" s="21">
        <v>1</v>
      </c>
      <c r="H46" s="61">
        <f>ROUND(H44*F46,2)</f>
        <v>0</v>
      </c>
      <c r="I46" s="63"/>
      <c r="J46" s="44"/>
      <c r="P46" s="33">
        <f t="shared" si="3"/>
        <v>0</v>
      </c>
      <c r="AA46" s="33">
        <f>+H46</f>
        <v>0</v>
      </c>
    </row>
    <row r="47" spans="9:16" ht="12.75">
      <c r="I47" s="63"/>
      <c r="J47" s="44"/>
      <c r="P47" s="33">
        <f t="shared" si="3"/>
        <v>0</v>
      </c>
    </row>
    <row r="48" spans="1:27" ht="18" customHeight="1">
      <c r="A48" s="71" t="s">
        <v>57</v>
      </c>
      <c r="D48" s="113"/>
      <c r="E48" s="114"/>
      <c r="F48" s="115"/>
      <c r="H48" s="23"/>
      <c r="I48" s="60"/>
      <c r="J48" s="44"/>
      <c r="L48" s="33"/>
      <c r="P48" s="33">
        <f t="shared" si="3"/>
        <v>0</v>
      </c>
      <c r="AA48" s="33">
        <f>+H48</f>
        <v>0</v>
      </c>
    </row>
    <row r="49" spans="1:27" s="75" customFormat="1" ht="12.75">
      <c r="A49" s="93"/>
      <c r="D49" s="76"/>
      <c r="E49" s="76"/>
      <c r="F49" s="76"/>
      <c r="G49" s="77"/>
      <c r="H49" s="78"/>
      <c r="I49" s="79"/>
      <c r="J49" s="80"/>
      <c r="K49" s="81"/>
      <c r="L49" s="77"/>
      <c r="P49" s="77"/>
      <c r="AA49" s="77"/>
    </row>
    <row r="50" spans="1:27" s="75" customFormat="1" ht="18" customHeight="1" thickBot="1">
      <c r="A50" s="93" t="s">
        <v>127</v>
      </c>
      <c r="D50" s="76"/>
      <c r="E50" s="76"/>
      <c r="F50" s="76"/>
      <c r="G50" s="77"/>
      <c r="H50" s="101">
        <f>+H46-H48</f>
        <v>0</v>
      </c>
      <c r="I50" s="79"/>
      <c r="J50" s="80"/>
      <c r="K50" s="81"/>
      <c r="L50" s="77"/>
      <c r="P50" s="77"/>
      <c r="AA50" s="77"/>
    </row>
    <row r="51" spans="9:16" ht="13.5" thickTop="1">
      <c r="I51" s="63"/>
      <c r="J51" s="44"/>
      <c r="P51" s="33">
        <f>+F37</f>
        <v>0</v>
      </c>
    </row>
    <row r="52" spans="1:10" ht="12.75">
      <c r="A52" s="82" t="s">
        <v>60</v>
      </c>
      <c r="B52" s="83"/>
      <c r="C52" s="83"/>
      <c r="D52" s="83"/>
      <c r="E52" s="83"/>
      <c r="F52" s="84"/>
      <c r="G52" s="84"/>
      <c r="H52" s="84"/>
      <c r="I52" s="83"/>
      <c r="J52" s="44"/>
    </row>
    <row r="53" spans="1:11" s="99" customFormat="1" ht="22.5" customHeight="1">
      <c r="A53" s="94" t="s">
        <v>125</v>
      </c>
      <c r="B53" s="95"/>
      <c r="C53" s="95"/>
      <c r="D53" s="95"/>
      <c r="E53" s="95"/>
      <c r="F53" s="96"/>
      <c r="G53" s="96"/>
      <c r="H53" s="96"/>
      <c r="I53" s="95"/>
      <c r="J53" s="97"/>
      <c r="K53" s="98"/>
    </row>
    <row r="54" spans="1:11" s="99" customFormat="1" ht="14.25" customHeight="1">
      <c r="A54" s="110"/>
      <c r="B54" s="111"/>
      <c r="C54" s="111"/>
      <c r="D54" s="111"/>
      <c r="E54" s="111"/>
      <c r="F54" s="111"/>
      <c r="G54" s="111"/>
      <c r="H54" s="111"/>
      <c r="I54" s="111"/>
      <c r="J54" s="112"/>
      <c r="K54" s="98"/>
    </row>
    <row r="55" spans="1:11" s="99" customFormat="1" ht="14.2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6"/>
      <c r="K55" s="98"/>
    </row>
    <row r="56" spans="1:11" s="99" customFormat="1" ht="14.25" customHeight="1">
      <c r="A56" s="104"/>
      <c r="B56" s="105"/>
      <c r="C56" s="105"/>
      <c r="D56" s="105"/>
      <c r="E56" s="105"/>
      <c r="F56" s="105"/>
      <c r="G56" s="105"/>
      <c r="H56" s="105"/>
      <c r="I56" s="105"/>
      <c r="J56" s="106"/>
      <c r="K56" s="98"/>
    </row>
    <row r="57" spans="1:11" s="99" customFormat="1" ht="14.25" customHeight="1">
      <c r="A57" s="104"/>
      <c r="B57" s="105"/>
      <c r="C57" s="105"/>
      <c r="D57" s="105"/>
      <c r="E57" s="105"/>
      <c r="F57" s="105"/>
      <c r="G57" s="105"/>
      <c r="H57" s="105"/>
      <c r="I57" s="105"/>
      <c r="J57" s="106"/>
      <c r="K57" s="98"/>
    </row>
    <row r="58" spans="1:11" s="99" customFormat="1" ht="14.25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6"/>
      <c r="K58" s="98"/>
    </row>
    <row r="59" spans="1:11" s="99" customFormat="1" ht="14.25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6"/>
      <c r="K59" s="98"/>
    </row>
    <row r="60" spans="1:11" s="99" customFormat="1" ht="14.25" customHeight="1">
      <c r="A60" s="104"/>
      <c r="B60" s="105"/>
      <c r="C60" s="105"/>
      <c r="D60" s="105"/>
      <c r="E60" s="105"/>
      <c r="F60" s="105"/>
      <c r="G60" s="105"/>
      <c r="H60" s="105"/>
      <c r="I60" s="105"/>
      <c r="J60" s="106"/>
      <c r="K60" s="98"/>
    </row>
    <row r="61" spans="1:11" s="99" customFormat="1" ht="14.2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9"/>
      <c r="K61" s="98"/>
    </row>
    <row r="62" spans="1:11" s="99" customFormat="1" ht="22.5" customHeight="1">
      <c r="A62" s="94" t="s">
        <v>126</v>
      </c>
      <c r="B62" s="95"/>
      <c r="C62" s="95"/>
      <c r="D62" s="95"/>
      <c r="E62" s="95"/>
      <c r="F62" s="96"/>
      <c r="G62" s="96"/>
      <c r="H62" s="96"/>
      <c r="I62" s="95"/>
      <c r="J62" s="97"/>
      <c r="K62" s="98"/>
    </row>
    <row r="63" spans="1:11" s="99" customFormat="1" ht="14.25" customHeight="1">
      <c r="A63" s="110"/>
      <c r="B63" s="111"/>
      <c r="C63" s="111"/>
      <c r="D63" s="111"/>
      <c r="E63" s="111"/>
      <c r="F63" s="111"/>
      <c r="G63" s="111"/>
      <c r="H63" s="111"/>
      <c r="I63" s="111"/>
      <c r="J63" s="112"/>
      <c r="K63" s="98"/>
    </row>
    <row r="64" spans="1:11" s="99" customFormat="1" ht="14.25" customHeight="1">
      <c r="A64" s="104"/>
      <c r="B64" s="105"/>
      <c r="C64" s="105"/>
      <c r="D64" s="105"/>
      <c r="E64" s="105"/>
      <c r="F64" s="105"/>
      <c r="G64" s="105"/>
      <c r="H64" s="105"/>
      <c r="I64" s="105"/>
      <c r="J64" s="106"/>
      <c r="K64" s="98"/>
    </row>
    <row r="65" spans="1:11" s="99" customFormat="1" ht="14.2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6"/>
      <c r="K65" s="98"/>
    </row>
    <row r="66" spans="1:11" s="99" customFormat="1" ht="14.25" customHeight="1">
      <c r="A66" s="104"/>
      <c r="B66" s="105"/>
      <c r="C66" s="105"/>
      <c r="D66" s="105"/>
      <c r="E66" s="105"/>
      <c r="F66" s="105"/>
      <c r="G66" s="105"/>
      <c r="H66" s="105"/>
      <c r="I66" s="105"/>
      <c r="J66" s="106"/>
      <c r="K66" s="98"/>
    </row>
    <row r="67" spans="1:11" s="99" customFormat="1" ht="14.25" customHeight="1">
      <c r="A67" s="104"/>
      <c r="B67" s="105"/>
      <c r="C67" s="105"/>
      <c r="D67" s="105"/>
      <c r="E67" s="105"/>
      <c r="F67" s="105"/>
      <c r="G67" s="105"/>
      <c r="H67" s="105"/>
      <c r="I67" s="105"/>
      <c r="J67" s="106"/>
      <c r="K67" s="98"/>
    </row>
    <row r="68" spans="1:11" s="99" customFormat="1" ht="14.25" customHeight="1">
      <c r="A68" s="104"/>
      <c r="B68" s="105"/>
      <c r="C68" s="105"/>
      <c r="D68" s="105"/>
      <c r="E68" s="105"/>
      <c r="F68" s="105"/>
      <c r="G68" s="105"/>
      <c r="H68" s="105"/>
      <c r="I68" s="105"/>
      <c r="J68" s="106"/>
      <c r="K68" s="98"/>
    </row>
    <row r="69" spans="1:11" s="99" customFormat="1" ht="14.25" customHeight="1">
      <c r="A69" s="104"/>
      <c r="B69" s="105"/>
      <c r="C69" s="105"/>
      <c r="D69" s="105"/>
      <c r="E69" s="105"/>
      <c r="F69" s="105"/>
      <c r="G69" s="105"/>
      <c r="H69" s="105"/>
      <c r="I69" s="105"/>
      <c r="J69" s="106"/>
      <c r="K69" s="98"/>
    </row>
    <row r="70" spans="1:11" s="99" customFormat="1" ht="14.25" customHeight="1">
      <c r="A70" s="104"/>
      <c r="B70" s="105"/>
      <c r="C70" s="105"/>
      <c r="D70" s="105"/>
      <c r="E70" s="105"/>
      <c r="F70" s="105"/>
      <c r="G70" s="105"/>
      <c r="H70" s="105"/>
      <c r="I70" s="105"/>
      <c r="J70" s="106"/>
      <c r="K70" s="98"/>
    </row>
    <row r="71" spans="1:11" s="99" customFormat="1" ht="14.25" customHeight="1">
      <c r="A71" s="104"/>
      <c r="B71" s="105"/>
      <c r="C71" s="105"/>
      <c r="D71" s="105"/>
      <c r="E71" s="105"/>
      <c r="F71" s="105"/>
      <c r="G71" s="105"/>
      <c r="H71" s="105"/>
      <c r="I71" s="105"/>
      <c r="J71" s="106"/>
      <c r="K71" s="98"/>
    </row>
    <row r="72" spans="1:11" s="99" customFormat="1" ht="14.2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6"/>
      <c r="K72" s="98"/>
    </row>
    <row r="73" spans="1:11" s="99" customFormat="1" ht="14.2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9"/>
      <c r="K73" s="98"/>
    </row>
    <row r="74" ht="12.75">
      <c r="J74" s="44"/>
    </row>
    <row r="75" ht="12.75">
      <c r="J75" s="44"/>
    </row>
    <row r="76" ht="12.75">
      <c r="J76" s="44"/>
    </row>
    <row r="77" ht="12.75">
      <c r="J77" s="44"/>
    </row>
    <row r="78" ht="12.75">
      <c r="J78" s="44"/>
    </row>
    <row r="79" ht="12.75">
      <c r="J79" s="44"/>
    </row>
    <row r="80" ht="12.75">
      <c r="J80" s="44"/>
    </row>
    <row r="81" ht="12.75">
      <c r="J81" s="44"/>
    </row>
    <row r="82" ht="12.75">
      <c r="J82" s="44"/>
    </row>
    <row r="83" ht="12.75">
      <c r="J83" s="44"/>
    </row>
    <row r="84" ht="12.75">
      <c r="J84" s="44"/>
    </row>
    <row r="85" ht="12.75">
      <c r="J85" s="44"/>
    </row>
    <row r="86" ht="12.75">
      <c r="J86" s="44"/>
    </row>
    <row r="87" ht="12.75">
      <c r="J87" s="44"/>
    </row>
    <row r="88" ht="12.75">
      <c r="J88" s="44"/>
    </row>
    <row r="89" ht="12.75">
      <c r="J89" s="44"/>
    </row>
    <row r="90" ht="12.75">
      <c r="J90" s="44"/>
    </row>
    <row r="91" ht="12.75">
      <c r="J91" s="44"/>
    </row>
    <row r="92" ht="12.75">
      <c r="J92" s="44"/>
    </row>
    <row r="93" ht="12.75">
      <c r="J93" s="44"/>
    </row>
    <row r="94" ht="12.75">
      <c r="J94" s="44"/>
    </row>
    <row r="95" ht="12.75">
      <c r="J95" s="44"/>
    </row>
    <row r="96" ht="12.75">
      <c r="J96" s="44"/>
    </row>
    <row r="97" ht="12.75">
      <c r="J97" s="44"/>
    </row>
    <row r="98" ht="12.75">
      <c r="J98" s="44"/>
    </row>
    <row r="99" ht="12.75">
      <c r="J99" s="44"/>
    </row>
    <row r="100" ht="12.75">
      <c r="J100" s="44"/>
    </row>
    <row r="101" ht="12.75">
      <c r="J101" s="44"/>
    </row>
    <row r="102" ht="12.75">
      <c r="J102" s="44"/>
    </row>
    <row r="103" ht="12.75">
      <c r="J103" s="44"/>
    </row>
    <row r="104" ht="12.75">
      <c r="J104" s="44"/>
    </row>
    <row r="105" ht="12.75">
      <c r="J105" s="44"/>
    </row>
    <row r="106" ht="12.75">
      <c r="J106" s="44"/>
    </row>
    <row r="107" ht="12.75">
      <c r="J107" s="44"/>
    </row>
    <row r="108" ht="12.75">
      <c r="J108" s="44"/>
    </row>
    <row r="109" ht="12.75">
      <c r="J109" s="44"/>
    </row>
    <row r="110" ht="12.75">
      <c r="J110" s="44"/>
    </row>
    <row r="111" ht="12.75">
      <c r="J111" s="44"/>
    </row>
    <row r="112" ht="12.75">
      <c r="J112" s="44"/>
    </row>
    <row r="113" ht="12.75">
      <c r="J113" s="44"/>
    </row>
    <row r="114" ht="12.75">
      <c r="J114" s="44"/>
    </row>
    <row r="115" ht="12.75">
      <c r="J115" s="44"/>
    </row>
    <row r="116" ht="12.75">
      <c r="J116" s="44"/>
    </row>
    <row r="117" ht="12.75">
      <c r="J117" s="44"/>
    </row>
    <row r="118" ht="12.75">
      <c r="J118" s="44"/>
    </row>
    <row r="119" ht="12.75">
      <c r="J119" s="44"/>
    </row>
    <row r="120" ht="12.75">
      <c r="J120" s="44"/>
    </row>
    <row r="121" ht="12.75">
      <c r="J121" s="44"/>
    </row>
    <row r="122" ht="12.75">
      <c r="J122" s="44"/>
    </row>
    <row r="123" ht="12.75">
      <c r="J123" s="44"/>
    </row>
    <row r="124" ht="12.75">
      <c r="J124" s="44"/>
    </row>
    <row r="125" ht="12.75">
      <c r="J125" s="44"/>
    </row>
    <row r="126" ht="12.75">
      <c r="J126" s="44"/>
    </row>
    <row r="127" ht="12.75">
      <c r="J127" s="44"/>
    </row>
    <row r="128" ht="12.75">
      <c r="J128" s="44"/>
    </row>
    <row r="129" ht="12.75">
      <c r="J129" s="44"/>
    </row>
    <row r="130" ht="12.75">
      <c r="J130" s="44"/>
    </row>
    <row r="131" ht="12.75">
      <c r="J131" s="44"/>
    </row>
    <row r="132" ht="12.75">
      <c r="J132" s="44"/>
    </row>
    <row r="133" ht="12.75">
      <c r="J133" s="44"/>
    </row>
    <row r="134" ht="12.75">
      <c r="J134" s="44"/>
    </row>
    <row r="135" ht="12.75">
      <c r="J135" s="44"/>
    </row>
    <row r="136" ht="12.75">
      <c r="J136" s="44"/>
    </row>
    <row r="137" ht="12.75">
      <c r="J137" s="44"/>
    </row>
    <row r="138" ht="12.75">
      <c r="J138" s="44"/>
    </row>
    <row r="139" ht="12.75">
      <c r="J139" s="44"/>
    </row>
    <row r="140" ht="12.75">
      <c r="J140" s="44"/>
    </row>
    <row r="141" ht="12.75">
      <c r="J141" s="44"/>
    </row>
    <row r="142" ht="12.75">
      <c r="J142" s="44"/>
    </row>
    <row r="143" ht="12.75">
      <c r="J143" s="44"/>
    </row>
    <row r="144" ht="12.75">
      <c r="J144" s="44"/>
    </row>
    <row r="145" ht="12.75">
      <c r="J145" s="44"/>
    </row>
    <row r="146" ht="12.75">
      <c r="J146" s="44"/>
    </row>
    <row r="147" ht="12.75">
      <c r="J147" s="44"/>
    </row>
    <row r="148" ht="12.75">
      <c r="J148" s="44"/>
    </row>
    <row r="149" ht="12.75">
      <c r="J149" s="44"/>
    </row>
    <row r="150" ht="12.75">
      <c r="J150" s="44"/>
    </row>
    <row r="151" ht="12.75">
      <c r="J151" s="44"/>
    </row>
    <row r="152" ht="12.75">
      <c r="J152" s="44"/>
    </row>
    <row r="153" ht="12.75">
      <c r="J153" s="44"/>
    </row>
    <row r="154" ht="12.75">
      <c r="J154" s="44"/>
    </row>
    <row r="155" ht="12.75">
      <c r="J155" s="44"/>
    </row>
    <row r="156" ht="12.75">
      <c r="J156" s="44"/>
    </row>
    <row r="157" ht="12.75">
      <c r="J157" s="44"/>
    </row>
    <row r="158" ht="12.75">
      <c r="J158" s="44"/>
    </row>
    <row r="159" ht="12.75">
      <c r="J159" s="44"/>
    </row>
    <row r="160" ht="12.75">
      <c r="J160" s="44"/>
    </row>
    <row r="161" ht="12.75">
      <c r="J161" s="44"/>
    </row>
    <row r="162" ht="12.75">
      <c r="J162" s="44"/>
    </row>
    <row r="163" ht="12.75">
      <c r="J163" s="44"/>
    </row>
    <row r="164" ht="12.75">
      <c r="J164" s="44"/>
    </row>
    <row r="165" ht="12.75">
      <c r="J165" s="44"/>
    </row>
    <row r="166" ht="12.75">
      <c r="J166" s="44"/>
    </row>
    <row r="167" ht="12.75">
      <c r="J167" s="44"/>
    </row>
    <row r="168" ht="12.75">
      <c r="J168" s="44"/>
    </row>
    <row r="169" ht="12.75">
      <c r="J169" s="44"/>
    </row>
    <row r="170" ht="12.75">
      <c r="J170" s="44"/>
    </row>
    <row r="171" ht="12.75">
      <c r="J171" s="44"/>
    </row>
    <row r="172" ht="12.75">
      <c r="J172" s="44"/>
    </row>
    <row r="173" ht="12.75">
      <c r="J173" s="44"/>
    </row>
    <row r="174" ht="12.75">
      <c r="J174" s="44"/>
    </row>
    <row r="175" ht="12.75">
      <c r="J175" s="44"/>
    </row>
    <row r="176" ht="12.75">
      <c r="J176" s="44"/>
    </row>
    <row r="177" ht="12.75">
      <c r="J177" s="44"/>
    </row>
    <row r="178" ht="12.75">
      <c r="J178" s="44"/>
    </row>
    <row r="179" ht="12.75">
      <c r="J179" s="44"/>
    </row>
    <row r="180" ht="12.75">
      <c r="J180" s="44"/>
    </row>
    <row r="181" ht="12.75">
      <c r="J181" s="44"/>
    </row>
    <row r="182" ht="12.75">
      <c r="J182" s="44"/>
    </row>
    <row r="183" ht="12.75">
      <c r="J183" s="44"/>
    </row>
    <row r="184" ht="12.75">
      <c r="J184" s="44"/>
    </row>
    <row r="185" ht="12.75">
      <c r="J185" s="44"/>
    </row>
    <row r="186" ht="12.75">
      <c r="J186" s="44"/>
    </row>
    <row r="187" ht="12.75">
      <c r="J187" s="44"/>
    </row>
    <row r="188" ht="12.75">
      <c r="J188" s="44"/>
    </row>
    <row r="189" ht="12.75">
      <c r="J189" s="44"/>
    </row>
    <row r="190" ht="12.75">
      <c r="J190" s="44"/>
    </row>
    <row r="191" ht="12.75">
      <c r="J191" s="44"/>
    </row>
    <row r="192" ht="12.75">
      <c r="J192" s="44"/>
    </row>
    <row r="193" ht="12.75">
      <c r="J193" s="44"/>
    </row>
    <row r="194" ht="12.75">
      <c r="J194" s="44"/>
    </row>
    <row r="195" ht="12.75">
      <c r="J195" s="44"/>
    </row>
    <row r="196" ht="12.75">
      <c r="J196" s="44"/>
    </row>
    <row r="197" ht="12.75">
      <c r="J197" s="44"/>
    </row>
    <row r="198" ht="12.75">
      <c r="J198" s="44"/>
    </row>
    <row r="199" ht="12.75">
      <c r="J199" s="44"/>
    </row>
    <row r="200" ht="12.75">
      <c r="J200" s="44"/>
    </row>
    <row r="201" ht="12.75">
      <c r="J201" s="44"/>
    </row>
    <row r="202" ht="12.75">
      <c r="J202" s="44"/>
    </row>
    <row r="203" ht="12.75">
      <c r="J203" s="44"/>
    </row>
    <row r="204" ht="12.75">
      <c r="J204" s="44"/>
    </row>
    <row r="205" ht="12.75">
      <c r="J205" s="44"/>
    </row>
    <row r="206" ht="12.75">
      <c r="J206" s="44"/>
    </row>
    <row r="207" ht="12.75">
      <c r="J207" s="44"/>
    </row>
    <row r="208" ht="12.75">
      <c r="J208" s="44"/>
    </row>
    <row r="209" ht="12.75">
      <c r="J209" s="44"/>
    </row>
    <row r="210" ht="12.75">
      <c r="J210" s="44"/>
    </row>
    <row r="211" ht="12.75">
      <c r="J211" s="44"/>
    </row>
    <row r="212" ht="12.75">
      <c r="J212" s="44"/>
    </row>
    <row r="213" ht="12.75">
      <c r="J213" s="44"/>
    </row>
    <row r="214" ht="12.75">
      <c r="J214" s="44"/>
    </row>
    <row r="215" ht="12.75">
      <c r="J215" s="44"/>
    </row>
    <row r="216" ht="12.75">
      <c r="J216" s="44"/>
    </row>
    <row r="217" ht="12.75">
      <c r="J217" s="44"/>
    </row>
    <row r="218" ht="12.75">
      <c r="J218" s="44"/>
    </row>
    <row r="219" ht="12.75">
      <c r="J219" s="44"/>
    </row>
    <row r="220" ht="12.75">
      <c r="J220" s="44"/>
    </row>
    <row r="221" ht="12.75">
      <c r="J221" s="44"/>
    </row>
    <row r="222" ht="12.75">
      <c r="J222" s="44"/>
    </row>
    <row r="223" ht="12.75">
      <c r="J223" s="44"/>
    </row>
    <row r="224" ht="12.75">
      <c r="J224" s="44"/>
    </row>
    <row r="225" ht="12.75">
      <c r="J225" s="44"/>
    </row>
    <row r="226" ht="12.75">
      <c r="J226" s="44"/>
    </row>
    <row r="227" ht="12.75">
      <c r="J227" s="44"/>
    </row>
    <row r="228" ht="12.75">
      <c r="J228" s="44"/>
    </row>
    <row r="229" ht="12.75">
      <c r="J229" s="44"/>
    </row>
    <row r="230" ht="12.75">
      <c r="J230" s="44"/>
    </row>
    <row r="231" ht="12.75">
      <c r="J231" s="44"/>
    </row>
    <row r="232" ht="12.75">
      <c r="J232" s="44"/>
    </row>
    <row r="233" ht="12.75">
      <c r="J233" s="44"/>
    </row>
    <row r="234" ht="12.75">
      <c r="J234" s="44"/>
    </row>
    <row r="235" ht="12.75">
      <c r="J235" s="44"/>
    </row>
    <row r="236" ht="12.75">
      <c r="J236" s="44"/>
    </row>
    <row r="237" ht="12.75">
      <c r="J237" s="44"/>
    </row>
    <row r="238" ht="12.75">
      <c r="J238" s="44"/>
    </row>
    <row r="239" ht="12.75">
      <c r="J239" s="44"/>
    </row>
    <row r="240" ht="12.75">
      <c r="J240" s="44"/>
    </row>
    <row r="241" ht="12.75">
      <c r="J241" s="44"/>
    </row>
    <row r="242" ht="12.75">
      <c r="J242" s="44"/>
    </row>
    <row r="243" ht="12.75">
      <c r="J243" s="44"/>
    </row>
    <row r="244" ht="12.75">
      <c r="J244" s="44"/>
    </row>
    <row r="245" ht="12.75">
      <c r="J245" s="44"/>
    </row>
    <row r="246" ht="12.75">
      <c r="J246" s="44"/>
    </row>
    <row r="247" ht="12.75">
      <c r="J247" s="44"/>
    </row>
    <row r="248" ht="12.75">
      <c r="J248" s="44"/>
    </row>
    <row r="249" ht="12.75">
      <c r="J249" s="44"/>
    </row>
    <row r="250" ht="12.75">
      <c r="J250" s="44"/>
    </row>
    <row r="251" ht="12.75">
      <c r="J251" s="44"/>
    </row>
    <row r="252" ht="12.75">
      <c r="J252" s="44"/>
    </row>
    <row r="253" ht="12.75">
      <c r="J253" s="44"/>
    </row>
    <row r="254" ht="12.75">
      <c r="J254" s="44"/>
    </row>
    <row r="255" ht="12.75">
      <c r="J255" s="44"/>
    </row>
    <row r="256" ht="12.75">
      <c r="J256" s="44"/>
    </row>
    <row r="257" ht="12.75">
      <c r="J257" s="44"/>
    </row>
    <row r="258" ht="12.75">
      <c r="J258" s="44"/>
    </row>
    <row r="259" ht="12.75">
      <c r="J259" s="44"/>
    </row>
    <row r="260" ht="12.75">
      <c r="J260" s="44"/>
    </row>
    <row r="261" ht="12.75">
      <c r="J261" s="44"/>
    </row>
    <row r="262" ht="12.75">
      <c r="J262" s="44"/>
    </row>
    <row r="263" ht="12.75">
      <c r="J263" s="44"/>
    </row>
    <row r="264" ht="12.75">
      <c r="J264" s="44"/>
    </row>
    <row r="265" ht="12.75">
      <c r="J265" s="44"/>
    </row>
    <row r="266" ht="12.75">
      <c r="J266" s="44"/>
    </row>
    <row r="267" ht="12.75">
      <c r="J267" s="44"/>
    </row>
    <row r="268" ht="12.75">
      <c r="J268" s="44"/>
    </row>
    <row r="269" ht="12.75">
      <c r="J269" s="44"/>
    </row>
    <row r="270" ht="12.75">
      <c r="J270" s="44"/>
    </row>
    <row r="271" ht="12.75">
      <c r="J271" s="44"/>
    </row>
    <row r="272" ht="12.75">
      <c r="J272" s="44"/>
    </row>
    <row r="273" ht="12.75">
      <c r="J273" s="44"/>
    </row>
    <row r="274" ht="12.75">
      <c r="J274" s="44"/>
    </row>
    <row r="275" ht="12.75">
      <c r="J275" s="44"/>
    </row>
    <row r="276" ht="12.75">
      <c r="J276" s="44"/>
    </row>
    <row r="277" ht="12.75">
      <c r="J277" s="44"/>
    </row>
    <row r="278" ht="12.75">
      <c r="J278" s="44"/>
    </row>
    <row r="279" ht="12.75">
      <c r="J279" s="44"/>
    </row>
    <row r="280" ht="12.75">
      <c r="J280" s="44"/>
    </row>
    <row r="281" ht="12.75">
      <c r="J281" s="44"/>
    </row>
    <row r="282" ht="12.75">
      <c r="J282" s="44"/>
    </row>
    <row r="283" ht="12.75">
      <c r="J283" s="44"/>
    </row>
    <row r="284" ht="12.75">
      <c r="J284" s="44"/>
    </row>
    <row r="285" ht="12.75">
      <c r="J285" s="44"/>
    </row>
    <row r="286" ht="12.75">
      <c r="J286" s="44"/>
    </row>
    <row r="287" ht="12.75">
      <c r="J287" s="44"/>
    </row>
    <row r="288" ht="12.75">
      <c r="J288" s="44"/>
    </row>
    <row r="289" ht="12.75">
      <c r="J289" s="44"/>
    </row>
    <row r="290" ht="12.75">
      <c r="J290" s="44"/>
    </row>
    <row r="291" ht="12.75">
      <c r="J291" s="44"/>
    </row>
    <row r="292" ht="12.75">
      <c r="J292" s="44"/>
    </row>
    <row r="293" ht="12.75">
      <c r="J293" s="44"/>
    </row>
    <row r="294" ht="12.75">
      <c r="J294" s="44"/>
    </row>
    <row r="295" ht="12.75">
      <c r="J295" s="44"/>
    </row>
    <row r="296" ht="12.75">
      <c r="J296" s="44"/>
    </row>
    <row r="297" ht="12.75">
      <c r="J297" s="44"/>
    </row>
    <row r="298" ht="12.75">
      <c r="J298" s="44"/>
    </row>
    <row r="299" ht="12.75">
      <c r="J299" s="44"/>
    </row>
    <row r="300" ht="12.75">
      <c r="J300" s="44"/>
    </row>
    <row r="301" ht="12.75">
      <c r="J301" s="44"/>
    </row>
    <row r="302" ht="12.75">
      <c r="J302" s="44"/>
    </row>
    <row r="303" ht="12.75">
      <c r="J303" s="44"/>
    </row>
    <row r="304" ht="12.75">
      <c r="J304" s="44"/>
    </row>
    <row r="305" ht="12.75">
      <c r="J305" s="44"/>
    </row>
    <row r="306" ht="12.75">
      <c r="J306" s="44"/>
    </row>
    <row r="307" ht="12.75">
      <c r="J307" s="44"/>
    </row>
    <row r="308" ht="12.75">
      <c r="J308" s="44"/>
    </row>
    <row r="309" ht="12.75">
      <c r="J309" s="44"/>
    </row>
    <row r="310" ht="12.75">
      <c r="J310" s="44"/>
    </row>
    <row r="311" ht="12.75">
      <c r="J311" s="44"/>
    </row>
    <row r="312" ht="12.75">
      <c r="J312" s="44"/>
    </row>
    <row r="313" ht="12.75">
      <c r="J313" s="44"/>
    </row>
    <row r="314" ht="12.75">
      <c r="J314" s="44"/>
    </row>
    <row r="315" ht="12.75">
      <c r="J315" s="44"/>
    </row>
    <row r="316" ht="12.75">
      <c r="J316" s="44"/>
    </row>
    <row r="317" ht="12.75">
      <c r="J317" s="44"/>
    </row>
    <row r="318" ht="12.75">
      <c r="J318" s="44"/>
    </row>
    <row r="319" ht="12.75">
      <c r="J319" s="44"/>
    </row>
    <row r="320" ht="12.75">
      <c r="J320" s="44"/>
    </row>
    <row r="321" ht="12.75">
      <c r="J321" s="44"/>
    </row>
    <row r="322" ht="12.75">
      <c r="J322" s="44"/>
    </row>
    <row r="323" ht="12.75">
      <c r="J323" s="44"/>
    </row>
    <row r="324" ht="12.75">
      <c r="J324" s="44"/>
    </row>
    <row r="325" ht="12.75">
      <c r="J325" s="44"/>
    </row>
    <row r="326" ht="12.75">
      <c r="J326" s="44"/>
    </row>
    <row r="327" ht="12.75">
      <c r="J327" s="44"/>
    </row>
    <row r="328" ht="12.75">
      <c r="J328" s="44"/>
    </row>
    <row r="329" ht="12.75">
      <c r="J329" s="44"/>
    </row>
    <row r="330" ht="12.75">
      <c r="J330" s="44"/>
    </row>
    <row r="331" ht="12.75">
      <c r="J331" s="44"/>
    </row>
    <row r="332" ht="12.75">
      <c r="J332" s="44"/>
    </row>
    <row r="333" ht="12.75">
      <c r="J333" s="44"/>
    </row>
    <row r="334" ht="12.75">
      <c r="J334" s="44"/>
    </row>
    <row r="335" ht="12.75">
      <c r="J335" s="44"/>
    </row>
    <row r="336" ht="12.75">
      <c r="J336" s="44"/>
    </row>
    <row r="337" ht="12.75">
      <c r="J337" s="44"/>
    </row>
    <row r="338" ht="12.75">
      <c r="J338" s="44"/>
    </row>
    <row r="339" ht="12.75">
      <c r="J339" s="44"/>
    </row>
    <row r="340" ht="12.75">
      <c r="J340" s="44"/>
    </row>
  </sheetData>
  <sheetProtection password="E4E0" sheet="1" formatCells="0" formatColumns="0" formatRows="0"/>
  <mergeCells count="24">
    <mergeCell ref="D48:F48"/>
    <mergeCell ref="B16:H16"/>
    <mergeCell ref="B21:F21"/>
    <mergeCell ref="B40:D40"/>
    <mergeCell ref="B4:F4"/>
    <mergeCell ref="A54:J54"/>
    <mergeCell ref="A67:J67"/>
    <mergeCell ref="A68:J68"/>
    <mergeCell ref="A69:J69"/>
    <mergeCell ref="A70:J70"/>
    <mergeCell ref="A71:J71"/>
    <mergeCell ref="A59:J59"/>
    <mergeCell ref="A60:J60"/>
    <mergeCell ref="A61:J61"/>
    <mergeCell ref="A72:J72"/>
    <mergeCell ref="A73:J73"/>
    <mergeCell ref="A55:J55"/>
    <mergeCell ref="A56:J56"/>
    <mergeCell ref="A57:J57"/>
    <mergeCell ref="A65:J65"/>
    <mergeCell ref="A66:J66"/>
    <mergeCell ref="A58:J58"/>
    <mergeCell ref="A63:J63"/>
    <mergeCell ref="A64:J64"/>
  </mergeCells>
  <dataValidations count="6">
    <dataValidation type="decimal" operator="lessThanOrEqual" allowBlank="1" showInputMessage="1" showErrorMessage="1" errorTitle="Erreur !" error="Le montant de la dépense personnelle est supérieur à la dépense totale." sqref="H28:H40">
      <formula1>F28</formula1>
    </dataValidation>
    <dataValidation type="date" operator="greaterThan" allowBlank="1" showInputMessage="1" showErrorMessage="1" errorTitle="Erreur !" error="Vérifiez votre date SVP !" sqref="B5 D5">
      <formula1>38353</formula1>
    </dataValidation>
    <dataValidation type="decimal" operator="lessThanOrEqual" allowBlank="1" showInputMessage="1" showErrorMessage="1" errorTitle="Erreur !" error="Le nombre ne peut être supérieur à 100 !" sqref="G26">
      <formula1>100</formula1>
    </dataValidation>
    <dataValidation type="decimal" allowBlank="1" showInputMessage="1" showErrorMessage="1" errorTitle="Erreur !" error="Ce champ doit être numérique SVP !" sqref="H20:H21 F28:F40 F46 H48:H50 F27:H27">
      <formula1>-100000000</formula1>
      <formula2>1000000000000</formula2>
    </dataValidation>
    <dataValidation type="list" showInputMessage="1" showErrorMessage="1" errorTitle="Erreur !" error="Doit être Oui ou Non." sqref="H14">
      <formula1>OuiNon</formula1>
    </dataValidation>
    <dataValidation errorStyle="warning" showInputMessage="1" showErrorMessage="1" errorTitle="Validation" error="Voulez-vous vraiment utiliser ce numéro d'état T776 ?" sqref="I5"/>
  </dataValidations>
  <printOptions/>
  <pageMargins left="1.037401575" right="1.037401575" top="0.984251969" bottom="0.984251969" header="0.4921259845" footer="0.4921259845"/>
  <pageSetup fitToHeight="0" fitToWidth="1" horizontalDpi="300" verticalDpi="300" orientation="portrait" paperSize="122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0"/>
  <sheetViews>
    <sheetView zoomScalePageLayoutView="0" workbookViewId="0" topLeftCell="A1">
      <selection activeCell="A1" sqref="A1"/>
    </sheetView>
  </sheetViews>
  <sheetFormatPr defaultColWidth="2.28125" defaultRowHeight="12.75"/>
  <cols>
    <col min="1" max="1" width="13.140625" style="32" customWidth="1"/>
    <col min="2" max="2" width="10.57421875" style="32" customWidth="1"/>
    <col min="3" max="3" width="3.28125" style="32" customWidth="1"/>
    <col min="4" max="4" width="11.00390625" style="32" customWidth="1"/>
    <col min="5" max="5" width="5.421875" style="32" customWidth="1"/>
    <col min="6" max="8" width="18.7109375" style="33" customWidth="1"/>
    <col min="9" max="9" width="3.28125" style="32" customWidth="1"/>
    <col min="10" max="10" width="33.57421875" style="35" customWidth="1"/>
    <col min="11" max="11" width="11.421875" style="8" hidden="1" customWidth="1"/>
    <col min="12" max="255" width="11.421875" style="32" hidden="1" customWidth="1"/>
    <col min="256" max="16384" width="2.28125" style="32" customWidth="1"/>
  </cols>
  <sheetData>
    <row r="1" spans="1:256" ht="20.25">
      <c r="A1" s="90" t="s">
        <v>134</v>
      </c>
      <c r="G1" s="34" t="str">
        <f>IF(P3=0,"N","O")</f>
        <v>O</v>
      </c>
      <c r="IV1" s="102" t="s">
        <v>3</v>
      </c>
    </row>
    <row r="2" ht="15">
      <c r="A2" s="91" t="s">
        <v>123</v>
      </c>
    </row>
    <row r="3" spans="1:256" ht="20.25" customHeight="1">
      <c r="A3" s="36" t="s">
        <v>27</v>
      </c>
      <c r="E3" s="37"/>
      <c r="F3" s="38" t="s">
        <v>28</v>
      </c>
      <c r="G3" s="34" t="str">
        <f>IF(P3=0,"N","O")</f>
        <v>O</v>
      </c>
      <c r="J3" s="44"/>
      <c r="P3" s="32">
        <f>SUM(P4:P52)</f>
        <v>1</v>
      </c>
      <c r="AA3" s="32" t="s">
        <v>82</v>
      </c>
      <c r="IV3" s="41" t="s">
        <v>3</v>
      </c>
    </row>
    <row r="4" spans="1:10" ht="18" customHeight="1">
      <c r="A4" s="32" t="s">
        <v>29</v>
      </c>
      <c r="B4" s="113"/>
      <c r="C4" s="114"/>
      <c r="D4" s="114"/>
      <c r="E4" s="119"/>
      <c r="F4" s="120"/>
      <c r="J4" s="44"/>
    </row>
    <row r="5" spans="1:256" ht="18" customHeight="1">
      <c r="A5" s="32" t="s">
        <v>30</v>
      </c>
      <c r="B5" s="20">
        <v>43101</v>
      </c>
      <c r="C5" s="42" t="s">
        <v>31</v>
      </c>
      <c r="D5" s="20">
        <v>43465</v>
      </c>
      <c r="H5" s="43" t="s">
        <v>104</v>
      </c>
      <c r="I5" s="14">
        <v>5</v>
      </c>
      <c r="J5" s="100" t="s">
        <v>128</v>
      </c>
      <c r="AA5" s="45">
        <f>+I5</f>
        <v>5</v>
      </c>
      <c r="IV5" s="46"/>
    </row>
    <row r="6" ht="12">
      <c r="J6" s="44"/>
    </row>
    <row r="7" ht="12.75" hidden="1">
      <c r="J7" s="44"/>
    </row>
    <row r="8" ht="12.75" hidden="1">
      <c r="J8" s="44"/>
    </row>
    <row r="9" ht="12.75" hidden="1">
      <c r="J9" s="44"/>
    </row>
    <row r="10" ht="12.75" hidden="1">
      <c r="J10" s="44"/>
    </row>
    <row r="11" ht="12.75" hidden="1">
      <c r="J11" s="44"/>
    </row>
    <row r="12" ht="12.75" hidden="1">
      <c r="J12" s="44"/>
    </row>
    <row r="13" ht="12.75" hidden="1">
      <c r="J13" s="44"/>
    </row>
    <row r="14" spans="1:10" ht="15.75">
      <c r="A14" s="49"/>
      <c r="B14" s="50"/>
      <c r="C14" s="50"/>
      <c r="D14" s="51"/>
      <c r="F14" s="52" t="s">
        <v>61</v>
      </c>
      <c r="G14" s="84"/>
      <c r="H14" s="13" t="s">
        <v>62</v>
      </c>
      <c r="J14" s="53" t="s">
        <v>124</v>
      </c>
    </row>
    <row r="15" spans="9:10" ht="12">
      <c r="I15" s="50"/>
      <c r="J15" s="44"/>
    </row>
    <row r="16" spans="1:10" ht="18" customHeight="1">
      <c r="A16" s="55" t="s">
        <v>32</v>
      </c>
      <c r="B16" s="116"/>
      <c r="C16" s="117"/>
      <c r="D16" s="117"/>
      <c r="E16" s="117"/>
      <c r="F16" s="117"/>
      <c r="G16" s="117"/>
      <c r="H16" s="118"/>
      <c r="I16" s="50"/>
      <c r="J16" s="44"/>
    </row>
    <row r="17" spans="9:10" ht="12">
      <c r="I17" s="50"/>
      <c r="J17" s="44"/>
    </row>
    <row r="18" spans="1:27" ht="12">
      <c r="A18" s="36" t="s">
        <v>33</v>
      </c>
      <c r="I18" s="57"/>
      <c r="J18" s="44"/>
      <c r="AA18" s="58" t="s">
        <v>34</v>
      </c>
    </row>
    <row r="19" spans="9:10" ht="12">
      <c r="I19" s="50"/>
      <c r="J19" s="44"/>
    </row>
    <row r="20" spans="1:27" ht="18" customHeight="1">
      <c r="A20" s="32" t="s">
        <v>130</v>
      </c>
      <c r="G20" s="59">
        <v>8141</v>
      </c>
      <c r="H20" s="23"/>
      <c r="I20" s="60"/>
      <c r="J20" s="89"/>
      <c r="L20" s="33"/>
      <c r="P20" s="33">
        <f>+H20</f>
        <v>0</v>
      </c>
      <c r="AA20" s="33">
        <f>+H20</f>
        <v>0</v>
      </c>
    </row>
    <row r="21" spans="1:27" ht="18" customHeight="1">
      <c r="A21" s="32" t="s">
        <v>36</v>
      </c>
      <c r="B21" s="113">
        <v>2</v>
      </c>
      <c r="C21" s="114"/>
      <c r="D21" s="114"/>
      <c r="E21" s="114"/>
      <c r="F21" s="115"/>
      <c r="G21" s="59">
        <v>8230</v>
      </c>
      <c r="H21" s="92"/>
      <c r="I21" s="60"/>
      <c r="J21" s="89"/>
      <c r="L21" s="33"/>
      <c r="P21" s="33">
        <f>+H21</f>
        <v>0</v>
      </c>
      <c r="AA21" s="33">
        <f>+H21</f>
        <v>0</v>
      </c>
    </row>
    <row r="22" spans="1:27" ht="12">
      <c r="A22" s="32" t="s">
        <v>37</v>
      </c>
      <c r="G22" s="59">
        <v>8299</v>
      </c>
      <c r="H22" s="85">
        <f>SUM(H20:H21)</f>
        <v>0</v>
      </c>
      <c r="I22" s="62"/>
      <c r="J22" s="44"/>
      <c r="P22" s="32">
        <f>IF(B21&lt;&gt;0,1,0)</f>
        <v>1</v>
      </c>
      <c r="AA22" s="33">
        <f>+H22</f>
        <v>0</v>
      </c>
    </row>
    <row r="23" spans="9:10" ht="12">
      <c r="I23" s="63"/>
      <c r="J23" s="44"/>
    </row>
    <row r="24" spans="1:10" ht="12">
      <c r="A24" s="36" t="s">
        <v>38</v>
      </c>
      <c r="F24" s="64" t="s">
        <v>39</v>
      </c>
      <c r="G24" s="64" t="s">
        <v>40</v>
      </c>
      <c r="H24" s="65" t="s">
        <v>129</v>
      </c>
      <c r="I24" s="66"/>
      <c r="J24" s="44"/>
    </row>
    <row r="25" spans="9:16" ht="12">
      <c r="I25" s="63"/>
      <c r="J25" s="44"/>
      <c r="P25" s="33">
        <f>+G27</f>
        <v>0</v>
      </c>
    </row>
    <row r="26" spans="1:27" ht="18" customHeight="1">
      <c r="A26" s="32" t="s">
        <v>41</v>
      </c>
      <c r="G26" s="22"/>
      <c r="I26" s="63"/>
      <c r="J26" s="44"/>
      <c r="P26" s="67">
        <f>+G26</f>
        <v>0</v>
      </c>
      <c r="AA26" s="67"/>
    </row>
    <row r="27" spans="1:27" ht="18" customHeight="1">
      <c r="A27" s="32" t="s">
        <v>42</v>
      </c>
      <c r="E27" s="86">
        <v>8521</v>
      </c>
      <c r="F27" s="23"/>
      <c r="G27" s="87"/>
      <c r="H27" s="70"/>
      <c r="I27" s="63"/>
      <c r="J27" s="44"/>
      <c r="L27" s="33"/>
      <c r="P27" s="33">
        <f aca="true" t="shared" si="0" ref="P27:P40">+F27</f>
        <v>0</v>
      </c>
      <c r="AA27" s="33">
        <f>+F27</f>
        <v>0</v>
      </c>
    </row>
    <row r="28" spans="1:27" ht="18" customHeight="1">
      <c r="A28" s="32" t="s">
        <v>43</v>
      </c>
      <c r="E28" s="86">
        <v>8690</v>
      </c>
      <c r="F28" s="23"/>
      <c r="G28" s="33">
        <f>IF(F28=0,0,IF(H28&gt;F28,+F28,IF(H28=0,ROUND(F28*$G$26,2),+H28)))</f>
        <v>0</v>
      </c>
      <c r="H28" s="26"/>
      <c r="I28" s="60"/>
      <c r="J28" s="89"/>
      <c r="L28" s="33"/>
      <c r="P28" s="33">
        <f t="shared" si="0"/>
        <v>0</v>
      </c>
      <c r="AA28" s="33">
        <f aca="true" t="shared" si="1" ref="AA28:AA40">+F28-G28</f>
        <v>0</v>
      </c>
    </row>
    <row r="29" spans="1:27" ht="18" customHeight="1">
      <c r="A29" s="32" t="s">
        <v>44</v>
      </c>
      <c r="E29" s="86">
        <v>8710</v>
      </c>
      <c r="F29" s="23"/>
      <c r="G29" s="33">
        <f aca="true" t="shared" si="2" ref="G29:G40">IF(F29=0,0,IF(H29&gt;F29,+F29,IF(H29=0,ROUND(F29*$G$26,2),+H29)))</f>
        <v>0</v>
      </c>
      <c r="H29" s="26"/>
      <c r="I29" s="60"/>
      <c r="J29" s="89"/>
      <c r="L29" s="33"/>
      <c r="P29" s="33">
        <f t="shared" si="0"/>
        <v>0</v>
      </c>
      <c r="AA29" s="33">
        <f t="shared" si="1"/>
        <v>0</v>
      </c>
    </row>
    <row r="30" spans="1:27" ht="18" customHeight="1">
      <c r="A30" s="32" t="s">
        <v>45</v>
      </c>
      <c r="E30" s="86">
        <v>8960</v>
      </c>
      <c r="F30" s="23"/>
      <c r="G30" s="33">
        <f t="shared" si="2"/>
        <v>0</v>
      </c>
      <c r="H30" s="26"/>
      <c r="I30" s="60"/>
      <c r="J30" s="89"/>
      <c r="L30" s="33"/>
      <c r="P30" s="33">
        <f t="shared" si="0"/>
        <v>0</v>
      </c>
      <c r="AA30" s="33">
        <f t="shared" si="1"/>
        <v>0</v>
      </c>
    </row>
    <row r="31" spans="1:27" ht="18" customHeight="1">
      <c r="A31" s="32" t="s">
        <v>46</v>
      </c>
      <c r="E31" s="86">
        <v>8871</v>
      </c>
      <c r="F31" s="23"/>
      <c r="G31" s="33">
        <f t="shared" si="2"/>
        <v>0</v>
      </c>
      <c r="H31" s="26"/>
      <c r="I31" s="60"/>
      <c r="J31" s="89"/>
      <c r="L31" s="33"/>
      <c r="P31" s="33">
        <f t="shared" si="0"/>
        <v>0</v>
      </c>
      <c r="AA31" s="33">
        <f t="shared" si="1"/>
        <v>0</v>
      </c>
    </row>
    <row r="32" spans="1:27" ht="18" customHeight="1">
      <c r="A32" s="32" t="s">
        <v>47</v>
      </c>
      <c r="E32" s="86">
        <v>9281</v>
      </c>
      <c r="F32" s="23"/>
      <c r="G32" s="33">
        <f t="shared" si="2"/>
        <v>0</v>
      </c>
      <c r="H32" s="26"/>
      <c r="I32" s="60"/>
      <c r="J32" s="89"/>
      <c r="L32" s="33"/>
      <c r="P32" s="33">
        <f t="shared" si="0"/>
        <v>0</v>
      </c>
      <c r="AA32" s="33">
        <f t="shared" si="1"/>
        <v>0</v>
      </c>
    </row>
    <row r="33" spans="1:27" ht="18" customHeight="1">
      <c r="A33" s="32" t="s">
        <v>48</v>
      </c>
      <c r="E33" s="86">
        <v>8810</v>
      </c>
      <c r="F33" s="23"/>
      <c r="G33" s="33">
        <f t="shared" si="2"/>
        <v>0</v>
      </c>
      <c r="H33" s="26"/>
      <c r="I33" s="60"/>
      <c r="J33" s="89"/>
      <c r="L33" s="33"/>
      <c r="P33" s="33">
        <f t="shared" si="0"/>
        <v>0</v>
      </c>
      <c r="AA33" s="33">
        <f t="shared" si="1"/>
        <v>0</v>
      </c>
    </row>
    <row r="34" spans="1:27" ht="18" customHeight="1">
      <c r="A34" s="32" t="s">
        <v>49</v>
      </c>
      <c r="E34" s="86">
        <v>8860</v>
      </c>
      <c r="F34" s="23"/>
      <c r="G34" s="33">
        <f t="shared" si="2"/>
        <v>0</v>
      </c>
      <c r="H34" s="26"/>
      <c r="I34" s="60"/>
      <c r="J34" s="89"/>
      <c r="L34" s="33"/>
      <c r="P34" s="33">
        <f t="shared" si="0"/>
        <v>0</v>
      </c>
      <c r="AA34" s="33">
        <f t="shared" si="1"/>
        <v>0</v>
      </c>
    </row>
    <row r="35" spans="1:27" ht="18" customHeight="1">
      <c r="A35" s="32" t="s">
        <v>50</v>
      </c>
      <c r="E35" s="86">
        <v>9180</v>
      </c>
      <c r="F35" s="23"/>
      <c r="G35" s="33">
        <f t="shared" si="2"/>
        <v>0</v>
      </c>
      <c r="H35" s="26"/>
      <c r="I35" s="60"/>
      <c r="J35" s="89"/>
      <c r="L35" s="33"/>
      <c r="P35" s="33">
        <f t="shared" si="0"/>
        <v>0</v>
      </c>
      <c r="AA35" s="33">
        <f t="shared" si="1"/>
        <v>0</v>
      </c>
    </row>
    <row r="36" spans="1:27" ht="18" customHeight="1">
      <c r="A36" s="32" t="s">
        <v>132</v>
      </c>
      <c r="E36" s="86">
        <v>9180</v>
      </c>
      <c r="F36" s="23"/>
      <c r="G36" s="33">
        <f t="shared" si="2"/>
        <v>0</v>
      </c>
      <c r="H36" s="26"/>
      <c r="I36" s="60"/>
      <c r="J36" s="89"/>
      <c r="L36" s="33"/>
      <c r="P36" s="33">
        <f t="shared" si="0"/>
        <v>0</v>
      </c>
      <c r="AA36" s="33"/>
    </row>
    <row r="37" spans="1:27" ht="18" customHeight="1">
      <c r="A37" s="32" t="s">
        <v>51</v>
      </c>
      <c r="E37" s="86">
        <v>9060</v>
      </c>
      <c r="F37" s="23"/>
      <c r="G37" s="33">
        <f t="shared" si="2"/>
        <v>0</v>
      </c>
      <c r="H37" s="26"/>
      <c r="I37" s="60"/>
      <c r="J37" s="89"/>
      <c r="L37" s="33"/>
      <c r="P37" s="33">
        <f t="shared" si="0"/>
        <v>0</v>
      </c>
      <c r="AA37" s="33">
        <f t="shared" si="1"/>
        <v>0</v>
      </c>
    </row>
    <row r="38" spans="1:27" ht="18" customHeight="1">
      <c r="A38" s="32" t="s">
        <v>52</v>
      </c>
      <c r="E38" s="86">
        <v>9200</v>
      </c>
      <c r="F38" s="23"/>
      <c r="G38" s="33">
        <f t="shared" si="2"/>
        <v>0</v>
      </c>
      <c r="H38" s="26"/>
      <c r="I38" s="60"/>
      <c r="J38" s="89"/>
      <c r="L38" s="33"/>
      <c r="P38" s="33">
        <f t="shared" si="0"/>
        <v>0</v>
      </c>
      <c r="AA38" s="33">
        <f t="shared" si="1"/>
        <v>0</v>
      </c>
    </row>
    <row r="39" spans="1:27" ht="18" customHeight="1">
      <c r="A39" s="32" t="s">
        <v>53</v>
      </c>
      <c r="E39" s="86">
        <v>9220</v>
      </c>
      <c r="F39" s="23"/>
      <c r="G39" s="33">
        <f t="shared" si="2"/>
        <v>0</v>
      </c>
      <c r="H39" s="26"/>
      <c r="I39" s="60"/>
      <c r="J39" s="89"/>
      <c r="L39" s="33"/>
      <c r="P39" s="33">
        <f t="shared" si="0"/>
        <v>0</v>
      </c>
      <c r="AA39" s="33">
        <f t="shared" si="1"/>
        <v>0</v>
      </c>
    </row>
    <row r="40" spans="1:27" ht="18" customHeight="1">
      <c r="A40" s="71" t="s">
        <v>54</v>
      </c>
      <c r="B40" s="113"/>
      <c r="C40" s="114"/>
      <c r="D40" s="115"/>
      <c r="E40" s="86">
        <v>9270</v>
      </c>
      <c r="F40" s="23"/>
      <c r="G40" s="33">
        <f t="shared" si="2"/>
        <v>0</v>
      </c>
      <c r="H40" s="26"/>
      <c r="I40" s="60"/>
      <c r="J40" s="89"/>
      <c r="L40" s="33"/>
      <c r="P40" s="33">
        <f t="shared" si="0"/>
        <v>0</v>
      </c>
      <c r="AA40" s="33">
        <f t="shared" si="1"/>
        <v>0</v>
      </c>
    </row>
    <row r="41" spans="6:16" ht="12.75">
      <c r="F41" s="72"/>
      <c r="G41" s="72"/>
      <c r="H41" s="72"/>
      <c r="I41" s="63"/>
      <c r="J41" s="44"/>
      <c r="P41" s="33">
        <f aca="true" t="shared" si="3" ref="P41:P48">+F28</f>
        <v>0</v>
      </c>
    </row>
    <row r="42" spans="1:16" ht="15">
      <c r="A42" s="32" t="s">
        <v>37</v>
      </c>
      <c r="F42" s="88">
        <f>SUM(F27:F40)</f>
        <v>0</v>
      </c>
      <c r="G42" s="88">
        <f>SUM(G27:G40)</f>
        <v>0</v>
      </c>
      <c r="I42" s="74"/>
      <c r="J42" s="44"/>
      <c r="P42" s="33">
        <f t="shared" si="3"/>
        <v>0</v>
      </c>
    </row>
    <row r="43" spans="8:16" ht="12.75">
      <c r="H43" s="72"/>
      <c r="I43" s="63"/>
      <c r="J43" s="44"/>
      <c r="P43" s="33">
        <f t="shared" si="3"/>
        <v>0</v>
      </c>
    </row>
    <row r="44" spans="1:27" ht="18" customHeight="1">
      <c r="A44" s="32" t="s">
        <v>131</v>
      </c>
      <c r="H44" s="61">
        <f>+H22-F42+G42</f>
        <v>0</v>
      </c>
      <c r="I44" s="63"/>
      <c r="J44" s="44"/>
      <c r="P44" s="33">
        <f t="shared" si="3"/>
        <v>0</v>
      </c>
      <c r="AA44" s="33">
        <f>+H44</f>
        <v>0</v>
      </c>
    </row>
    <row r="45" spans="8:16" ht="12.75">
      <c r="H45" s="72"/>
      <c r="I45" s="63"/>
      <c r="J45" s="44"/>
      <c r="P45" s="33">
        <f t="shared" si="3"/>
        <v>0</v>
      </c>
    </row>
    <row r="46" spans="1:27" ht="18" customHeight="1">
      <c r="A46" s="32" t="s">
        <v>56</v>
      </c>
      <c r="F46" s="21">
        <v>1</v>
      </c>
      <c r="H46" s="61">
        <f>ROUND(H44*F46,2)</f>
        <v>0</v>
      </c>
      <c r="I46" s="63"/>
      <c r="J46" s="44"/>
      <c r="P46" s="33">
        <f t="shared" si="3"/>
        <v>0</v>
      </c>
      <c r="AA46" s="33">
        <f>+H46</f>
        <v>0</v>
      </c>
    </row>
    <row r="47" spans="9:16" ht="12.75">
      <c r="I47" s="63"/>
      <c r="J47" s="44"/>
      <c r="P47" s="33">
        <f t="shared" si="3"/>
        <v>0</v>
      </c>
    </row>
    <row r="48" spans="1:27" ht="18" customHeight="1">
      <c r="A48" s="71" t="s">
        <v>57</v>
      </c>
      <c r="D48" s="113"/>
      <c r="E48" s="114"/>
      <c r="F48" s="115"/>
      <c r="H48" s="23"/>
      <c r="I48" s="60"/>
      <c r="J48" s="44"/>
      <c r="L48" s="33"/>
      <c r="P48" s="33">
        <f t="shared" si="3"/>
        <v>0</v>
      </c>
      <c r="AA48" s="33">
        <f>+H48</f>
        <v>0</v>
      </c>
    </row>
    <row r="49" spans="1:27" s="75" customFormat="1" ht="12.75">
      <c r="A49" s="93"/>
      <c r="D49" s="76"/>
      <c r="E49" s="76"/>
      <c r="F49" s="76"/>
      <c r="G49" s="77"/>
      <c r="H49" s="78"/>
      <c r="I49" s="79"/>
      <c r="J49" s="80"/>
      <c r="K49" s="81"/>
      <c r="L49" s="77"/>
      <c r="P49" s="77"/>
      <c r="AA49" s="77"/>
    </row>
    <row r="50" spans="1:27" s="75" customFormat="1" ht="18" customHeight="1" thickBot="1">
      <c r="A50" s="93" t="s">
        <v>127</v>
      </c>
      <c r="D50" s="76"/>
      <c r="E50" s="76"/>
      <c r="F50" s="76"/>
      <c r="G50" s="77"/>
      <c r="H50" s="101">
        <f>+H46-H48</f>
        <v>0</v>
      </c>
      <c r="I50" s="79"/>
      <c r="J50" s="80"/>
      <c r="K50" s="81"/>
      <c r="L50" s="77"/>
      <c r="P50" s="77"/>
      <c r="AA50" s="77"/>
    </row>
    <row r="51" spans="9:16" ht="13.5" thickTop="1">
      <c r="I51" s="63"/>
      <c r="J51" s="44"/>
      <c r="P51" s="33">
        <f>+F37</f>
        <v>0</v>
      </c>
    </row>
    <row r="52" spans="1:10" ht="12.75">
      <c r="A52" s="82" t="s">
        <v>60</v>
      </c>
      <c r="B52" s="83"/>
      <c r="C52" s="83"/>
      <c r="D52" s="83"/>
      <c r="E52" s="83"/>
      <c r="F52" s="84"/>
      <c r="G52" s="84"/>
      <c r="H52" s="84"/>
      <c r="I52" s="83"/>
      <c r="J52" s="44"/>
    </row>
    <row r="53" spans="1:11" s="99" customFormat="1" ht="22.5" customHeight="1">
      <c r="A53" s="94" t="s">
        <v>125</v>
      </c>
      <c r="B53" s="95"/>
      <c r="C53" s="95"/>
      <c r="D53" s="95"/>
      <c r="E53" s="95"/>
      <c r="F53" s="96"/>
      <c r="G53" s="96"/>
      <c r="H53" s="96"/>
      <c r="I53" s="95"/>
      <c r="J53" s="97"/>
      <c r="K53" s="98"/>
    </row>
    <row r="54" spans="1:11" s="99" customFormat="1" ht="14.25" customHeight="1">
      <c r="A54" s="110"/>
      <c r="B54" s="111"/>
      <c r="C54" s="111"/>
      <c r="D54" s="111"/>
      <c r="E54" s="111"/>
      <c r="F54" s="111"/>
      <c r="G54" s="111"/>
      <c r="H54" s="111"/>
      <c r="I54" s="111"/>
      <c r="J54" s="112"/>
      <c r="K54" s="98"/>
    </row>
    <row r="55" spans="1:11" s="99" customFormat="1" ht="14.2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6"/>
      <c r="K55" s="98"/>
    </row>
    <row r="56" spans="1:11" s="99" customFormat="1" ht="14.25" customHeight="1">
      <c r="A56" s="104"/>
      <c r="B56" s="105"/>
      <c r="C56" s="105"/>
      <c r="D56" s="105"/>
      <c r="E56" s="105"/>
      <c r="F56" s="105"/>
      <c r="G56" s="105"/>
      <c r="H56" s="105"/>
      <c r="I56" s="105"/>
      <c r="J56" s="106"/>
      <c r="K56" s="98"/>
    </row>
    <row r="57" spans="1:11" s="99" customFormat="1" ht="14.25" customHeight="1">
      <c r="A57" s="104"/>
      <c r="B57" s="105"/>
      <c r="C57" s="105"/>
      <c r="D57" s="105"/>
      <c r="E57" s="105"/>
      <c r="F57" s="105"/>
      <c r="G57" s="105"/>
      <c r="H57" s="105"/>
      <c r="I57" s="105"/>
      <c r="J57" s="106"/>
      <c r="K57" s="98"/>
    </row>
    <row r="58" spans="1:11" s="99" customFormat="1" ht="14.25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6"/>
      <c r="K58" s="98"/>
    </row>
    <row r="59" spans="1:11" s="99" customFormat="1" ht="14.25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6"/>
      <c r="K59" s="98"/>
    </row>
    <row r="60" spans="1:11" s="99" customFormat="1" ht="14.25" customHeight="1">
      <c r="A60" s="104"/>
      <c r="B60" s="105"/>
      <c r="C60" s="105"/>
      <c r="D60" s="105"/>
      <c r="E60" s="105"/>
      <c r="F60" s="105"/>
      <c r="G60" s="105"/>
      <c r="H60" s="105"/>
      <c r="I60" s="105"/>
      <c r="J60" s="106"/>
      <c r="K60" s="98"/>
    </row>
    <row r="61" spans="1:11" s="99" customFormat="1" ht="14.2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9"/>
      <c r="K61" s="98"/>
    </row>
    <row r="62" spans="1:11" s="99" customFormat="1" ht="22.5" customHeight="1">
      <c r="A62" s="94" t="s">
        <v>126</v>
      </c>
      <c r="B62" s="95"/>
      <c r="C62" s="95"/>
      <c r="D62" s="95"/>
      <c r="E62" s="95"/>
      <c r="F62" s="96"/>
      <c r="G62" s="96"/>
      <c r="H62" s="96"/>
      <c r="I62" s="95"/>
      <c r="J62" s="97"/>
      <c r="K62" s="98"/>
    </row>
    <row r="63" spans="1:11" s="99" customFormat="1" ht="14.25" customHeight="1">
      <c r="A63" s="110"/>
      <c r="B63" s="111"/>
      <c r="C63" s="111"/>
      <c r="D63" s="111"/>
      <c r="E63" s="111"/>
      <c r="F63" s="111"/>
      <c r="G63" s="111"/>
      <c r="H63" s="111"/>
      <c r="I63" s="111"/>
      <c r="J63" s="112"/>
      <c r="K63" s="98"/>
    </row>
    <row r="64" spans="1:11" s="99" customFormat="1" ht="14.25" customHeight="1">
      <c r="A64" s="104"/>
      <c r="B64" s="105"/>
      <c r="C64" s="105"/>
      <c r="D64" s="105"/>
      <c r="E64" s="105"/>
      <c r="F64" s="105"/>
      <c r="G64" s="105"/>
      <c r="H64" s="105"/>
      <c r="I64" s="105"/>
      <c r="J64" s="106"/>
      <c r="K64" s="98"/>
    </row>
    <row r="65" spans="1:11" s="99" customFormat="1" ht="14.2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6"/>
      <c r="K65" s="98"/>
    </row>
    <row r="66" spans="1:11" s="99" customFormat="1" ht="14.25" customHeight="1">
      <c r="A66" s="104"/>
      <c r="B66" s="105"/>
      <c r="C66" s="105"/>
      <c r="D66" s="105"/>
      <c r="E66" s="105"/>
      <c r="F66" s="105"/>
      <c r="G66" s="105"/>
      <c r="H66" s="105"/>
      <c r="I66" s="105"/>
      <c r="J66" s="106"/>
      <c r="K66" s="98"/>
    </row>
    <row r="67" spans="1:11" s="99" customFormat="1" ht="14.25" customHeight="1">
      <c r="A67" s="104"/>
      <c r="B67" s="105"/>
      <c r="C67" s="105"/>
      <c r="D67" s="105"/>
      <c r="E67" s="105"/>
      <c r="F67" s="105"/>
      <c r="G67" s="105"/>
      <c r="H67" s="105"/>
      <c r="I67" s="105"/>
      <c r="J67" s="106"/>
      <c r="K67" s="98"/>
    </row>
    <row r="68" spans="1:11" s="99" customFormat="1" ht="14.25" customHeight="1">
      <c r="A68" s="104"/>
      <c r="B68" s="105"/>
      <c r="C68" s="105"/>
      <c r="D68" s="105"/>
      <c r="E68" s="105"/>
      <c r="F68" s="105"/>
      <c r="G68" s="105"/>
      <c r="H68" s="105"/>
      <c r="I68" s="105"/>
      <c r="J68" s="106"/>
      <c r="K68" s="98"/>
    </row>
    <row r="69" spans="1:11" s="99" customFormat="1" ht="14.25" customHeight="1">
      <c r="A69" s="104"/>
      <c r="B69" s="105"/>
      <c r="C69" s="105"/>
      <c r="D69" s="105"/>
      <c r="E69" s="105"/>
      <c r="F69" s="105"/>
      <c r="G69" s="105"/>
      <c r="H69" s="105"/>
      <c r="I69" s="105"/>
      <c r="J69" s="106"/>
      <c r="K69" s="98"/>
    </row>
    <row r="70" spans="1:11" s="99" customFormat="1" ht="14.25" customHeight="1">
      <c r="A70" s="104"/>
      <c r="B70" s="105"/>
      <c r="C70" s="105"/>
      <c r="D70" s="105"/>
      <c r="E70" s="105"/>
      <c r="F70" s="105"/>
      <c r="G70" s="105"/>
      <c r="H70" s="105"/>
      <c r="I70" s="105"/>
      <c r="J70" s="106"/>
      <c r="K70" s="98"/>
    </row>
    <row r="71" spans="1:11" s="99" customFormat="1" ht="14.25" customHeight="1">
      <c r="A71" s="104"/>
      <c r="B71" s="105"/>
      <c r="C71" s="105"/>
      <c r="D71" s="105"/>
      <c r="E71" s="105"/>
      <c r="F71" s="105"/>
      <c r="G71" s="105"/>
      <c r="H71" s="105"/>
      <c r="I71" s="105"/>
      <c r="J71" s="106"/>
      <c r="K71" s="98"/>
    </row>
    <row r="72" spans="1:11" s="99" customFormat="1" ht="14.2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6"/>
      <c r="K72" s="98"/>
    </row>
    <row r="73" spans="1:11" s="99" customFormat="1" ht="14.2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9"/>
      <c r="K73" s="98"/>
    </row>
    <row r="74" ht="12.75">
      <c r="J74" s="44"/>
    </row>
    <row r="75" ht="12.75">
      <c r="J75" s="44"/>
    </row>
    <row r="76" ht="12.75">
      <c r="J76" s="44"/>
    </row>
    <row r="77" ht="12.75">
      <c r="J77" s="44"/>
    </row>
    <row r="78" ht="12.75">
      <c r="J78" s="44"/>
    </row>
    <row r="79" ht="12.75">
      <c r="J79" s="44"/>
    </row>
    <row r="80" ht="12.75">
      <c r="J80" s="44"/>
    </row>
    <row r="81" ht="12.75">
      <c r="J81" s="44"/>
    </row>
    <row r="82" ht="12.75">
      <c r="J82" s="44"/>
    </row>
    <row r="83" ht="12.75">
      <c r="J83" s="44"/>
    </row>
    <row r="84" ht="12.75">
      <c r="J84" s="44"/>
    </row>
    <row r="85" ht="12.75">
      <c r="J85" s="44"/>
    </row>
    <row r="86" ht="12.75">
      <c r="J86" s="44"/>
    </row>
    <row r="87" ht="12.75">
      <c r="J87" s="44"/>
    </row>
    <row r="88" ht="12.75">
      <c r="J88" s="44"/>
    </row>
    <row r="89" ht="12.75">
      <c r="J89" s="44"/>
    </row>
    <row r="90" ht="12.75">
      <c r="J90" s="44"/>
    </row>
    <row r="91" ht="12.75">
      <c r="J91" s="44"/>
    </row>
    <row r="92" ht="12.75">
      <c r="J92" s="44"/>
    </row>
    <row r="93" ht="12.75">
      <c r="J93" s="44"/>
    </row>
    <row r="94" ht="12.75">
      <c r="J94" s="44"/>
    </row>
    <row r="95" ht="12.75">
      <c r="J95" s="44"/>
    </row>
    <row r="96" ht="12.75">
      <c r="J96" s="44"/>
    </row>
    <row r="97" ht="12.75">
      <c r="J97" s="44"/>
    </row>
    <row r="98" ht="12.75">
      <c r="J98" s="44"/>
    </row>
    <row r="99" ht="12.75">
      <c r="J99" s="44"/>
    </row>
    <row r="100" ht="12.75">
      <c r="J100" s="44"/>
    </row>
    <row r="101" ht="12.75">
      <c r="J101" s="44"/>
    </row>
    <row r="102" ht="12.75">
      <c r="J102" s="44"/>
    </row>
    <row r="103" ht="12.75">
      <c r="J103" s="44"/>
    </row>
    <row r="104" ht="12.75">
      <c r="J104" s="44"/>
    </row>
    <row r="105" ht="12.75">
      <c r="J105" s="44"/>
    </row>
    <row r="106" ht="12.75">
      <c r="J106" s="44"/>
    </row>
    <row r="107" ht="12.75">
      <c r="J107" s="44"/>
    </row>
    <row r="108" ht="12.75">
      <c r="J108" s="44"/>
    </row>
    <row r="109" ht="12.75">
      <c r="J109" s="44"/>
    </row>
    <row r="110" ht="12.75">
      <c r="J110" s="44"/>
    </row>
    <row r="111" ht="12.75">
      <c r="J111" s="44"/>
    </row>
    <row r="112" ht="12.75">
      <c r="J112" s="44"/>
    </row>
    <row r="113" ht="12.75">
      <c r="J113" s="44"/>
    </row>
    <row r="114" ht="12.75">
      <c r="J114" s="44"/>
    </row>
    <row r="115" ht="12.75">
      <c r="J115" s="44"/>
    </row>
    <row r="116" ht="12.75">
      <c r="J116" s="44"/>
    </row>
    <row r="117" ht="12.75">
      <c r="J117" s="44"/>
    </row>
    <row r="118" ht="12.75">
      <c r="J118" s="44"/>
    </row>
    <row r="119" ht="12.75">
      <c r="J119" s="44"/>
    </row>
    <row r="120" ht="12.75">
      <c r="J120" s="44"/>
    </row>
    <row r="121" ht="12.75">
      <c r="J121" s="44"/>
    </row>
    <row r="122" ht="12.75">
      <c r="J122" s="44"/>
    </row>
    <row r="123" ht="12.75">
      <c r="J123" s="44"/>
    </row>
    <row r="124" ht="12.75">
      <c r="J124" s="44"/>
    </row>
    <row r="125" ht="12.75">
      <c r="J125" s="44"/>
    </row>
    <row r="126" ht="12.75">
      <c r="J126" s="44"/>
    </row>
    <row r="127" ht="12.75">
      <c r="J127" s="44"/>
    </row>
    <row r="128" ht="12.75">
      <c r="J128" s="44"/>
    </row>
    <row r="129" ht="12.75">
      <c r="J129" s="44"/>
    </row>
    <row r="130" ht="12.75">
      <c r="J130" s="44"/>
    </row>
    <row r="131" ht="12.75">
      <c r="J131" s="44"/>
    </row>
    <row r="132" ht="12.75">
      <c r="J132" s="44"/>
    </row>
    <row r="133" ht="12.75">
      <c r="J133" s="44"/>
    </row>
    <row r="134" ht="12.75">
      <c r="J134" s="44"/>
    </row>
    <row r="135" ht="12.75">
      <c r="J135" s="44"/>
    </row>
    <row r="136" ht="12.75">
      <c r="J136" s="44"/>
    </row>
    <row r="137" ht="12.75">
      <c r="J137" s="44"/>
    </row>
    <row r="138" ht="12.75">
      <c r="J138" s="44"/>
    </row>
    <row r="139" ht="12.75">
      <c r="J139" s="44"/>
    </row>
    <row r="140" ht="12.75">
      <c r="J140" s="44"/>
    </row>
    <row r="141" ht="12.75">
      <c r="J141" s="44"/>
    </row>
    <row r="142" ht="12.75">
      <c r="J142" s="44"/>
    </row>
    <row r="143" ht="12.75">
      <c r="J143" s="44"/>
    </row>
    <row r="144" ht="12.75">
      <c r="J144" s="44"/>
    </row>
    <row r="145" ht="12.75">
      <c r="J145" s="44"/>
    </row>
    <row r="146" ht="12.75">
      <c r="J146" s="44"/>
    </row>
    <row r="147" ht="12.75">
      <c r="J147" s="44"/>
    </row>
    <row r="148" ht="12.75">
      <c r="J148" s="44"/>
    </row>
    <row r="149" ht="12.75">
      <c r="J149" s="44"/>
    </row>
    <row r="150" ht="12.75">
      <c r="J150" s="44"/>
    </row>
    <row r="151" ht="12.75">
      <c r="J151" s="44"/>
    </row>
    <row r="152" ht="12.75">
      <c r="J152" s="44"/>
    </row>
    <row r="153" ht="12.75">
      <c r="J153" s="44"/>
    </row>
    <row r="154" ht="12.75">
      <c r="J154" s="44"/>
    </row>
    <row r="155" ht="12.75">
      <c r="J155" s="44"/>
    </row>
    <row r="156" ht="12.75">
      <c r="J156" s="44"/>
    </row>
    <row r="157" ht="12.75">
      <c r="J157" s="44"/>
    </row>
    <row r="158" ht="12.75">
      <c r="J158" s="44"/>
    </row>
    <row r="159" ht="12.75">
      <c r="J159" s="44"/>
    </row>
    <row r="160" ht="12.75">
      <c r="J160" s="44"/>
    </row>
    <row r="161" ht="12.75">
      <c r="J161" s="44"/>
    </row>
    <row r="162" ht="12.75">
      <c r="J162" s="44"/>
    </row>
    <row r="163" ht="12.75">
      <c r="J163" s="44"/>
    </row>
    <row r="164" ht="12.75">
      <c r="J164" s="44"/>
    </row>
    <row r="165" ht="12.75">
      <c r="J165" s="44"/>
    </row>
    <row r="166" ht="12.75">
      <c r="J166" s="44"/>
    </row>
    <row r="167" ht="12.75">
      <c r="J167" s="44"/>
    </row>
    <row r="168" ht="12.75">
      <c r="J168" s="44"/>
    </row>
    <row r="169" ht="12.75">
      <c r="J169" s="44"/>
    </row>
    <row r="170" ht="12.75">
      <c r="J170" s="44"/>
    </row>
    <row r="171" ht="12.75">
      <c r="J171" s="44"/>
    </row>
    <row r="172" ht="12.75">
      <c r="J172" s="44"/>
    </row>
    <row r="173" ht="12.75">
      <c r="J173" s="44"/>
    </row>
    <row r="174" ht="12.75">
      <c r="J174" s="44"/>
    </row>
    <row r="175" ht="12.75">
      <c r="J175" s="44"/>
    </row>
    <row r="176" ht="12.75">
      <c r="J176" s="44"/>
    </row>
    <row r="177" ht="12.75">
      <c r="J177" s="44"/>
    </row>
    <row r="178" ht="12.75">
      <c r="J178" s="44"/>
    </row>
    <row r="179" ht="12.75">
      <c r="J179" s="44"/>
    </row>
    <row r="180" ht="12.75">
      <c r="J180" s="44"/>
    </row>
    <row r="181" ht="12.75">
      <c r="J181" s="44"/>
    </row>
    <row r="182" ht="12.75">
      <c r="J182" s="44"/>
    </row>
    <row r="183" ht="12.75">
      <c r="J183" s="44"/>
    </row>
    <row r="184" ht="12.75">
      <c r="J184" s="44"/>
    </row>
    <row r="185" ht="12.75">
      <c r="J185" s="44"/>
    </row>
    <row r="186" ht="12.75">
      <c r="J186" s="44"/>
    </row>
    <row r="187" ht="12.75">
      <c r="J187" s="44"/>
    </row>
    <row r="188" ht="12.75">
      <c r="J188" s="44"/>
    </row>
    <row r="189" ht="12.75">
      <c r="J189" s="44"/>
    </row>
    <row r="190" ht="12.75">
      <c r="J190" s="44"/>
    </row>
    <row r="191" ht="12.75">
      <c r="J191" s="44"/>
    </row>
    <row r="192" ht="12.75">
      <c r="J192" s="44"/>
    </row>
    <row r="193" ht="12.75">
      <c r="J193" s="44"/>
    </row>
    <row r="194" ht="12.75">
      <c r="J194" s="44"/>
    </row>
    <row r="195" ht="12.75">
      <c r="J195" s="44"/>
    </row>
    <row r="196" ht="12.75">
      <c r="J196" s="44"/>
    </row>
    <row r="197" ht="12.75">
      <c r="J197" s="44"/>
    </row>
    <row r="198" ht="12.75">
      <c r="J198" s="44"/>
    </row>
    <row r="199" ht="12.75">
      <c r="J199" s="44"/>
    </row>
    <row r="200" ht="12.75">
      <c r="J200" s="44"/>
    </row>
    <row r="201" ht="12.75">
      <c r="J201" s="44"/>
    </row>
    <row r="202" ht="12.75">
      <c r="J202" s="44"/>
    </row>
    <row r="203" ht="12.75">
      <c r="J203" s="44"/>
    </row>
    <row r="204" ht="12.75">
      <c r="J204" s="44"/>
    </row>
    <row r="205" ht="12.75">
      <c r="J205" s="44"/>
    </row>
    <row r="206" ht="12.75">
      <c r="J206" s="44"/>
    </row>
    <row r="207" ht="12.75">
      <c r="J207" s="44"/>
    </row>
    <row r="208" ht="12.75">
      <c r="J208" s="44"/>
    </row>
    <row r="209" ht="12.75">
      <c r="J209" s="44"/>
    </row>
    <row r="210" ht="12.75">
      <c r="J210" s="44"/>
    </row>
    <row r="211" ht="12.75">
      <c r="J211" s="44"/>
    </row>
    <row r="212" ht="12.75">
      <c r="J212" s="44"/>
    </row>
    <row r="213" ht="12.75">
      <c r="J213" s="44"/>
    </row>
    <row r="214" ht="12.75">
      <c r="J214" s="44"/>
    </row>
    <row r="215" ht="12.75">
      <c r="J215" s="44"/>
    </row>
    <row r="216" ht="12.75">
      <c r="J216" s="44"/>
    </row>
    <row r="217" ht="12.75">
      <c r="J217" s="44"/>
    </row>
    <row r="218" ht="12.75">
      <c r="J218" s="44"/>
    </row>
    <row r="219" ht="12.75">
      <c r="J219" s="44"/>
    </row>
    <row r="220" ht="12.75">
      <c r="J220" s="44"/>
    </row>
    <row r="221" ht="12.75">
      <c r="J221" s="44"/>
    </row>
    <row r="222" ht="12.75">
      <c r="J222" s="44"/>
    </row>
    <row r="223" ht="12.75">
      <c r="J223" s="44"/>
    </row>
    <row r="224" ht="12.75">
      <c r="J224" s="44"/>
    </row>
    <row r="225" ht="12.75">
      <c r="J225" s="44"/>
    </row>
    <row r="226" ht="12.75">
      <c r="J226" s="44"/>
    </row>
    <row r="227" ht="12.75">
      <c r="J227" s="44"/>
    </row>
    <row r="228" ht="12.75">
      <c r="J228" s="44"/>
    </row>
    <row r="229" ht="12.75">
      <c r="J229" s="44"/>
    </row>
    <row r="230" ht="12.75">
      <c r="J230" s="44"/>
    </row>
    <row r="231" ht="12.75">
      <c r="J231" s="44"/>
    </row>
    <row r="232" ht="12.75">
      <c r="J232" s="44"/>
    </row>
    <row r="233" ht="12.75">
      <c r="J233" s="44"/>
    </row>
    <row r="234" ht="12.75">
      <c r="J234" s="44"/>
    </row>
    <row r="235" ht="12.75">
      <c r="J235" s="44"/>
    </row>
    <row r="236" ht="12.75">
      <c r="J236" s="44"/>
    </row>
    <row r="237" ht="12.75">
      <c r="J237" s="44"/>
    </row>
    <row r="238" ht="12.75">
      <c r="J238" s="44"/>
    </row>
    <row r="239" ht="12.75">
      <c r="J239" s="44"/>
    </row>
    <row r="240" ht="12.75">
      <c r="J240" s="44"/>
    </row>
    <row r="241" ht="12.75">
      <c r="J241" s="44"/>
    </row>
    <row r="242" ht="12.75">
      <c r="J242" s="44"/>
    </row>
    <row r="243" ht="12.75">
      <c r="J243" s="44"/>
    </row>
    <row r="244" ht="12.75">
      <c r="J244" s="44"/>
    </row>
    <row r="245" ht="12.75">
      <c r="J245" s="44"/>
    </row>
    <row r="246" ht="12.75">
      <c r="J246" s="44"/>
    </row>
    <row r="247" ht="12.75">
      <c r="J247" s="44"/>
    </row>
    <row r="248" ht="12.75">
      <c r="J248" s="44"/>
    </row>
    <row r="249" ht="12.75">
      <c r="J249" s="44"/>
    </row>
    <row r="250" ht="12.75">
      <c r="J250" s="44"/>
    </row>
    <row r="251" ht="12.75">
      <c r="J251" s="44"/>
    </row>
    <row r="252" ht="12.75">
      <c r="J252" s="44"/>
    </row>
    <row r="253" ht="12.75">
      <c r="J253" s="44"/>
    </row>
    <row r="254" ht="12.75">
      <c r="J254" s="44"/>
    </row>
    <row r="255" ht="12.75">
      <c r="J255" s="44"/>
    </row>
    <row r="256" ht="12.75">
      <c r="J256" s="44"/>
    </row>
    <row r="257" ht="12.75">
      <c r="J257" s="44"/>
    </row>
    <row r="258" ht="12.75">
      <c r="J258" s="44"/>
    </row>
    <row r="259" ht="12.75">
      <c r="J259" s="44"/>
    </row>
    <row r="260" ht="12.75">
      <c r="J260" s="44"/>
    </row>
    <row r="261" ht="12.75">
      <c r="J261" s="44"/>
    </row>
    <row r="262" ht="12.75">
      <c r="J262" s="44"/>
    </row>
    <row r="263" ht="12.75">
      <c r="J263" s="44"/>
    </row>
    <row r="264" ht="12.75">
      <c r="J264" s="44"/>
    </row>
    <row r="265" ht="12.75">
      <c r="J265" s="44"/>
    </row>
    <row r="266" ht="12.75">
      <c r="J266" s="44"/>
    </row>
    <row r="267" ht="12.75">
      <c r="J267" s="44"/>
    </row>
    <row r="268" ht="12.75">
      <c r="J268" s="44"/>
    </row>
    <row r="269" ht="12.75">
      <c r="J269" s="44"/>
    </row>
    <row r="270" ht="12.75">
      <c r="J270" s="44"/>
    </row>
    <row r="271" ht="12.75">
      <c r="J271" s="44"/>
    </row>
    <row r="272" ht="12.75">
      <c r="J272" s="44"/>
    </row>
    <row r="273" ht="12.75">
      <c r="J273" s="44"/>
    </row>
    <row r="274" ht="12.75">
      <c r="J274" s="44"/>
    </row>
    <row r="275" ht="12.75">
      <c r="J275" s="44"/>
    </row>
    <row r="276" ht="12.75">
      <c r="J276" s="44"/>
    </row>
    <row r="277" ht="12.75">
      <c r="J277" s="44"/>
    </row>
    <row r="278" ht="12.75">
      <c r="J278" s="44"/>
    </row>
    <row r="279" ht="12.75">
      <c r="J279" s="44"/>
    </row>
    <row r="280" ht="12.75">
      <c r="J280" s="44"/>
    </row>
    <row r="281" ht="12.75">
      <c r="J281" s="44"/>
    </row>
    <row r="282" ht="12.75">
      <c r="J282" s="44"/>
    </row>
    <row r="283" ht="12.75">
      <c r="J283" s="44"/>
    </row>
    <row r="284" ht="12.75">
      <c r="J284" s="44"/>
    </row>
    <row r="285" ht="12.75">
      <c r="J285" s="44"/>
    </row>
    <row r="286" ht="12.75">
      <c r="J286" s="44"/>
    </row>
    <row r="287" ht="12.75">
      <c r="J287" s="44"/>
    </row>
    <row r="288" ht="12.75">
      <c r="J288" s="44"/>
    </row>
    <row r="289" ht="12.75">
      <c r="J289" s="44"/>
    </row>
    <row r="290" ht="12.75">
      <c r="J290" s="44"/>
    </row>
    <row r="291" ht="12.75">
      <c r="J291" s="44"/>
    </row>
    <row r="292" ht="12.75">
      <c r="J292" s="44"/>
    </row>
    <row r="293" ht="12.75">
      <c r="J293" s="44"/>
    </row>
    <row r="294" ht="12.75">
      <c r="J294" s="44"/>
    </row>
    <row r="295" ht="12.75">
      <c r="J295" s="44"/>
    </row>
    <row r="296" ht="12.75">
      <c r="J296" s="44"/>
    </row>
    <row r="297" ht="12.75">
      <c r="J297" s="44"/>
    </row>
    <row r="298" ht="12.75">
      <c r="J298" s="44"/>
    </row>
    <row r="299" ht="12.75">
      <c r="J299" s="44"/>
    </row>
    <row r="300" ht="12.75">
      <c r="J300" s="44"/>
    </row>
    <row r="301" ht="12.75">
      <c r="J301" s="44"/>
    </row>
    <row r="302" ht="12.75">
      <c r="J302" s="44"/>
    </row>
    <row r="303" ht="12.75">
      <c r="J303" s="44"/>
    </row>
    <row r="304" ht="12.75">
      <c r="J304" s="44"/>
    </row>
    <row r="305" ht="12.75">
      <c r="J305" s="44"/>
    </row>
    <row r="306" ht="12.75">
      <c r="J306" s="44"/>
    </row>
    <row r="307" ht="12.75">
      <c r="J307" s="44"/>
    </row>
    <row r="308" ht="12.75">
      <c r="J308" s="44"/>
    </row>
    <row r="309" ht="12.75">
      <c r="J309" s="44"/>
    </row>
    <row r="310" ht="12.75">
      <c r="J310" s="44"/>
    </row>
    <row r="311" ht="12.75">
      <c r="J311" s="44"/>
    </row>
    <row r="312" ht="12.75">
      <c r="J312" s="44"/>
    </row>
    <row r="313" ht="12.75">
      <c r="J313" s="44"/>
    </row>
    <row r="314" ht="12.75">
      <c r="J314" s="44"/>
    </row>
    <row r="315" ht="12.75">
      <c r="J315" s="44"/>
    </row>
    <row r="316" ht="12.75">
      <c r="J316" s="44"/>
    </row>
    <row r="317" ht="12.75">
      <c r="J317" s="44"/>
    </row>
    <row r="318" ht="12.75">
      <c r="J318" s="44"/>
    </row>
    <row r="319" ht="12.75">
      <c r="J319" s="44"/>
    </row>
    <row r="320" ht="12.75">
      <c r="J320" s="44"/>
    </row>
    <row r="321" ht="12.75">
      <c r="J321" s="44"/>
    </row>
    <row r="322" ht="12.75">
      <c r="J322" s="44"/>
    </row>
    <row r="323" ht="12.75">
      <c r="J323" s="44"/>
    </row>
    <row r="324" ht="12.75">
      <c r="J324" s="44"/>
    </row>
    <row r="325" ht="12.75">
      <c r="J325" s="44"/>
    </row>
    <row r="326" ht="12.75">
      <c r="J326" s="44"/>
    </row>
    <row r="327" ht="12.75">
      <c r="J327" s="44"/>
    </row>
    <row r="328" ht="12.75">
      <c r="J328" s="44"/>
    </row>
    <row r="329" ht="12.75">
      <c r="J329" s="44"/>
    </row>
    <row r="330" ht="12.75">
      <c r="J330" s="44"/>
    </row>
    <row r="331" ht="12.75">
      <c r="J331" s="44"/>
    </row>
    <row r="332" ht="12.75">
      <c r="J332" s="44"/>
    </row>
    <row r="333" ht="12.75">
      <c r="J333" s="44"/>
    </row>
    <row r="334" ht="12.75">
      <c r="J334" s="44"/>
    </row>
    <row r="335" ht="12.75">
      <c r="J335" s="44"/>
    </row>
    <row r="336" ht="12.75">
      <c r="J336" s="44"/>
    </row>
    <row r="337" ht="12.75">
      <c r="J337" s="44"/>
    </row>
    <row r="338" ht="12.75">
      <c r="J338" s="44"/>
    </row>
    <row r="339" ht="12.75">
      <c r="J339" s="44"/>
    </row>
    <row r="340" ht="12.75">
      <c r="J340" s="44"/>
    </row>
  </sheetData>
  <sheetProtection password="E4E0" sheet="1" formatCells="0" formatColumns="0" formatRows="0"/>
  <mergeCells count="24">
    <mergeCell ref="D48:F48"/>
    <mergeCell ref="B16:H16"/>
    <mergeCell ref="B21:F21"/>
    <mergeCell ref="B40:D40"/>
    <mergeCell ref="B4:F4"/>
    <mergeCell ref="A54:J54"/>
    <mergeCell ref="A67:J67"/>
    <mergeCell ref="A68:J68"/>
    <mergeCell ref="A69:J69"/>
    <mergeCell ref="A70:J70"/>
    <mergeCell ref="A71:J71"/>
    <mergeCell ref="A59:J59"/>
    <mergeCell ref="A60:J60"/>
    <mergeCell ref="A61:J61"/>
    <mergeCell ref="A72:J72"/>
    <mergeCell ref="A73:J73"/>
    <mergeCell ref="A55:J55"/>
    <mergeCell ref="A56:J56"/>
    <mergeCell ref="A57:J57"/>
    <mergeCell ref="A65:J65"/>
    <mergeCell ref="A66:J66"/>
    <mergeCell ref="A58:J58"/>
    <mergeCell ref="A63:J63"/>
    <mergeCell ref="A64:J64"/>
  </mergeCells>
  <dataValidations count="6">
    <dataValidation type="decimal" operator="lessThanOrEqual" allowBlank="1" showInputMessage="1" showErrorMessage="1" errorTitle="Erreur !" error="Le montant de la dépense personnelle est supérieur à la dépense totale." sqref="H28:H40">
      <formula1>F28</formula1>
    </dataValidation>
    <dataValidation type="date" operator="greaterThan" allowBlank="1" showInputMessage="1" showErrorMessage="1" errorTitle="Erreur !" error="Vérifiez votre date SVP !" sqref="B5 D5">
      <formula1>38353</formula1>
    </dataValidation>
    <dataValidation type="decimal" operator="lessThanOrEqual" allowBlank="1" showInputMessage="1" showErrorMessage="1" errorTitle="Erreur !" error="Le nombre ne peut être supérieur à 100 !" sqref="G26">
      <formula1>100</formula1>
    </dataValidation>
    <dataValidation type="decimal" allowBlank="1" showInputMessage="1" showErrorMessage="1" errorTitle="Erreur !" error="Ce champ doit être numérique SVP !" sqref="H20:H21 F28:F40 F46 H48:H50 F27:H27">
      <formula1>-100000000</formula1>
      <formula2>1000000000000</formula2>
    </dataValidation>
    <dataValidation type="list" showInputMessage="1" showErrorMessage="1" errorTitle="Erreur !" error="Doit être Oui ou Non." sqref="H14">
      <formula1>OuiNon</formula1>
    </dataValidation>
    <dataValidation errorStyle="warning" showInputMessage="1" showErrorMessage="1" errorTitle="Validation" error="Voulez-vous vraiment utiliser ce numéro d'état T776 ?" sqref="I5"/>
  </dataValidations>
  <printOptions/>
  <pageMargins left="1.037401575" right="1.037401575" top="0.984251969" bottom="0.984251969" header="0.4921259845" footer="0.4921259845"/>
  <pageSetup fitToHeight="1" fitToWidth="1" horizontalDpi="300" verticalDpi="300" orientation="portrait" paperSize="122" scale="6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0"/>
  <sheetViews>
    <sheetView zoomScalePageLayoutView="0" workbookViewId="0" topLeftCell="A1">
      <selection activeCell="A1" sqref="A1"/>
    </sheetView>
  </sheetViews>
  <sheetFormatPr defaultColWidth="2.28125" defaultRowHeight="12.75"/>
  <cols>
    <col min="1" max="1" width="13.140625" style="32" customWidth="1"/>
    <col min="2" max="2" width="10.57421875" style="32" customWidth="1"/>
    <col min="3" max="3" width="3.28125" style="32" customWidth="1"/>
    <col min="4" max="4" width="11.00390625" style="32" customWidth="1"/>
    <col min="5" max="5" width="5.421875" style="32" customWidth="1"/>
    <col min="6" max="8" width="18.7109375" style="33" customWidth="1"/>
    <col min="9" max="9" width="3.28125" style="32" customWidth="1"/>
    <col min="10" max="10" width="33.57421875" style="35" customWidth="1"/>
    <col min="11" max="11" width="11.421875" style="8" hidden="1" customWidth="1"/>
    <col min="12" max="255" width="11.421875" style="32" hidden="1" customWidth="1"/>
    <col min="256" max="16384" width="2.28125" style="32" customWidth="1"/>
  </cols>
  <sheetData>
    <row r="1" spans="1:256" ht="20.25">
      <c r="A1" s="90" t="s">
        <v>134</v>
      </c>
      <c r="G1" s="34" t="str">
        <f>IF(P3=0,"N","O")</f>
        <v>O</v>
      </c>
      <c r="IV1" s="102" t="s">
        <v>3</v>
      </c>
    </row>
    <row r="2" ht="15">
      <c r="A2" s="91" t="s">
        <v>123</v>
      </c>
    </row>
    <row r="3" spans="1:256" ht="20.25" customHeight="1">
      <c r="A3" s="36" t="s">
        <v>27</v>
      </c>
      <c r="E3" s="37"/>
      <c r="F3" s="38" t="s">
        <v>28</v>
      </c>
      <c r="G3" s="34" t="str">
        <f>IF(P3=0,"N","O")</f>
        <v>O</v>
      </c>
      <c r="J3" s="44"/>
      <c r="P3" s="32">
        <f>SUM(P4:P52)</f>
        <v>1</v>
      </c>
      <c r="AA3" s="32" t="s">
        <v>82</v>
      </c>
      <c r="IV3" s="41" t="s">
        <v>3</v>
      </c>
    </row>
    <row r="4" spans="1:10" ht="18" customHeight="1">
      <c r="A4" s="32" t="s">
        <v>29</v>
      </c>
      <c r="B4" s="113"/>
      <c r="C4" s="114"/>
      <c r="D4" s="114"/>
      <c r="E4" s="119"/>
      <c r="F4" s="120"/>
      <c r="J4" s="44"/>
    </row>
    <row r="5" spans="1:256" ht="18" customHeight="1">
      <c r="A5" s="32" t="s">
        <v>30</v>
      </c>
      <c r="B5" s="20">
        <v>43101</v>
      </c>
      <c r="C5" s="42" t="s">
        <v>31</v>
      </c>
      <c r="D5" s="20">
        <v>43465</v>
      </c>
      <c r="H5" s="43" t="s">
        <v>104</v>
      </c>
      <c r="I5" s="14">
        <v>6</v>
      </c>
      <c r="J5" s="100" t="s">
        <v>128</v>
      </c>
      <c r="AA5" s="45">
        <f>+I5</f>
        <v>6</v>
      </c>
      <c r="IV5" s="46"/>
    </row>
    <row r="6" ht="12">
      <c r="J6" s="44"/>
    </row>
    <row r="7" ht="12.75" hidden="1">
      <c r="J7" s="44"/>
    </row>
    <row r="8" ht="12.75" hidden="1">
      <c r="J8" s="44"/>
    </row>
    <row r="9" ht="12.75" hidden="1">
      <c r="J9" s="44"/>
    </row>
    <row r="10" ht="12.75" hidden="1">
      <c r="J10" s="44"/>
    </row>
    <row r="11" ht="12.75" hidden="1">
      <c r="J11" s="44"/>
    </row>
    <row r="12" ht="12.75" hidden="1">
      <c r="J12" s="44"/>
    </row>
    <row r="13" ht="12.75" hidden="1">
      <c r="J13" s="44"/>
    </row>
    <row r="14" spans="1:10" ht="15.75">
      <c r="A14" s="49"/>
      <c r="B14" s="50"/>
      <c r="C14" s="50"/>
      <c r="D14" s="51"/>
      <c r="F14" s="52" t="s">
        <v>61</v>
      </c>
      <c r="G14" s="84"/>
      <c r="H14" s="13" t="s">
        <v>62</v>
      </c>
      <c r="J14" s="53" t="s">
        <v>124</v>
      </c>
    </row>
    <row r="15" spans="9:10" ht="12">
      <c r="I15" s="50"/>
      <c r="J15" s="44"/>
    </row>
    <row r="16" spans="1:10" ht="18" customHeight="1">
      <c r="A16" s="55" t="s">
        <v>32</v>
      </c>
      <c r="B16" s="116"/>
      <c r="C16" s="117"/>
      <c r="D16" s="117"/>
      <c r="E16" s="117"/>
      <c r="F16" s="117"/>
      <c r="G16" s="117"/>
      <c r="H16" s="118"/>
      <c r="I16" s="50"/>
      <c r="J16" s="44"/>
    </row>
    <row r="17" spans="9:10" ht="12">
      <c r="I17" s="50"/>
      <c r="J17" s="44"/>
    </row>
    <row r="18" spans="1:27" ht="12">
      <c r="A18" s="36" t="s">
        <v>33</v>
      </c>
      <c r="I18" s="57"/>
      <c r="J18" s="44"/>
      <c r="AA18" s="58" t="s">
        <v>34</v>
      </c>
    </row>
    <row r="19" spans="9:10" ht="12">
      <c r="I19" s="50"/>
      <c r="J19" s="44"/>
    </row>
    <row r="20" spans="1:27" ht="18" customHeight="1">
      <c r="A20" s="32" t="s">
        <v>130</v>
      </c>
      <c r="G20" s="59">
        <v>8141</v>
      </c>
      <c r="H20" s="23"/>
      <c r="I20" s="60"/>
      <c r="J20" s="89"/>
      <c r="L20" s="33"/>
      <c r="P20" s="33">
        <f>+H20</f>
        <v>0</v>
      </c>
      <c r="AA20" s="33">
        <f>+H20</f>
        <v>0</v>
      </c>
    </row>
    <row r="21" spans="1:27" ht="18" customHeight="1">
      <c r="A21" s="32" t="s">
        <v>36</v>
      </c>
      <c r="B21" s="113">
        <v>2</v>
      </c>
      <c r="C21" s="114"/>
      <c r="D21" s="114"/>
      <c r="E21" s="114"/>
      <c r="F21" s="115"/>
      <c r="G21" s="59">
        <v>8230</v>
      </c>
      <c r="H21" s="92"/>
      <c r="I21" s="60"/>
      <c r="J21" s="89"/>
      <c r="L21" s="33"/>
      <c r="P21" s="33">
        <f>+H21</f>
        <v>0</v>
      </c>
      <c r="AA21" s="33">
        <f>+H21</f>
        <v>0</v>
      </c>
    </row>
    <row r="22" spans="1:27" ht="12">
      <c r="A22" s="32" t="s">
        <v>37</v>
      </c>
      <c r="G22" s="59">
        <v>8299</v>
      </c>
      <c r="H22" s="85">
        <f>SUM(H20:H21)</f>
        <v>0</v>
      </c>
      <c r="I22" s="62"/>
      <c r="J22" s="44"/>
      <c r="P22" s="32">
        <f>IF(B21&lt;&gt;0,1,0)</f>
        <v>1</v>
      </c>
      <c r="AA22" s="33">
        <f>+H22</f>
        <v>0</v>
      </c>
    </row>
    <row r="23" spans="9:10" ht="12">
      <c r="I23" s="63"/>
      <c r="J23" s="44"/>
    </row>
    <row r="24" spans="1:10" ht="12">
      <c r="A24" s="36" t="s">
        <v>38</v>
      </c>
      <c r="F24" s="64" t="s">
        <v>39</v>
      </c>
      <c r="G24" s="64" t="s">
        <v>40</v>
      </c>
      <c r="H24" s="65" t="s">
        <v>129</v>
      </c>
      <c r="I24" s="66"/>
      <c r="J24" s="44"/>
    </row>
    <row r="25" spans="9:16" ht="12">
      <c r="I25" s="63"/>
      <c r="J25" s="44"/>
      <c r="P25" s="33">
        <f>+G27</f>
        <v>0</v>
      </c>
    </row>
    <row r="26" spans="1:27" ht="18" customHeight="1">
      <c r="A26" s="32" t="s">
        <v>41</v>
      </c>
      <c r="G26" s="22"/>
      <c r="I26" s="63"/>
      <c r="J26" s="44"/>
      <c r="P26" s="67">
        <f>+G26</f>
        <v>0</v>
      </c>
      <c r="AA26" s="67"/>
    </row>
    <row r="27" spans="1:27" ht="18" customHeight="1">
      <c r="A27" s="32" t="s">
        <v>42</v>
      </c>
      <c r="E27" s="86">
        <v>8521</v>
      </c>
      <c r="F27" s="23"/>
      <c r="G27" s="87"/>
      <c r="H27" s="70"/>
      <c r="I27" s="63"/>
      <c r="J27" s="44"/>
      <c r="L27" s="33"/>
      <c r="P27" s="33">
        <f aca="true" t="shared" si="0" ref="P27:P40">+F27</f>
        <v>0</v>
      </c>
      <c r="AA27" s="33">
        <f>+F27</f>
        <v>0</v>
      </c>
    </row>
    <row r="28" spans="1:27" ht="18" customHeight="1">
      <c r="A28" s="32" t="s">
        <v>43</v>
      </c>
      <c r="E28" s="86">
        <v>8690</v>
      </c>
      <c r="F28" s="23"/>
      <c r="G28" s="33">
        <f>IF(F28=0,0,IF(H28&gt;F28,+F28,IF(H28=0,ROUND(F28*$G$26,2),+H28)))</f>
        <v>0</v>
      </c>
      <c r="H28" s="26"/>
      <c r="I28" s="60"/>
      <c r="J28" s="89"/>
      <c r="L28" s="33"/>
      <c r="P28" s="33">
        <f t="shared" si="0"/>
        <v>0</v>
      </c>
      <c r="AA28" s="33">
        <f aca="true" t="shared" si="1" ref="AA28:AA40">+F28-G28</f>
        <v>0</v>
      </c>
    </row>
    <row r="29" spans="1:27" ht="18" customHeight="1">
      <c r="A29" s="32" t="s">
        <v>44</v>
      </c>
      <c r="E29" s="86">
        <v>8710</v>
      </c>
      <c r="F29" s="23"/>
      <c r="G29" s="33">
        <f aca="true" t="shared" si="2" ref="G29:G40">IF(F29=0,0,IF(H29&gt;F29,+F29,IF(H29=0,ROUND(F29*$G$26,2),+H29)))</f>
        <v>0</v>
      </c>
      <c r="H29" s="26"/>
      <c r="I29" s="60"/>
      <c r="J29" s="89"/>
      <c r="L29" s="33"/>
      <c r="P29" s="33">
        <f t="shared" si="0"/>
        <v>0</v>
      </c>
      <c r="AA29" s="33">
        <f t="shared" si="1"/>
        <v>0</v>
      </c>
    </row>
    <row r="30" spans="1:27" ht="18" customHeight="1">
      <c r="A30" s="32" t="s">
        <v>45</v>
      </c>
      <c r="E30" s="86">
        <v>8960</v>
      </c>
      <c r="F30" s="23"/>
      <c r="G30" s="33">
        <f t="shared" si="2"/>
        <v>0</v>
      </c>
      <c r="H30" s="26"/>
      <c r="I30" s="60"/>
      <c r="J30" s="89"/>
      <c r="L30" s="33"/>
      <c r="P30" s="33">
        <f t="shared" si="0"/>
        <v>0</v>
      </c>
      <c r="AA30" s="33">
        <f t="shared" si="1"/>
        <v>0</v>
      </c>
    </row>
    <row r="31" spans="1:27" ht="18" customHeight="1">
      <c r="A31" s="32" t="s">
        <v>46</v>
      </c>
      <c r="E31" s="86">
        <v>8871</v>
      </c>
      <c r="F31" s="23"/>
      <c r="G31" s="33">
        <f t="shared" si="2"/>
        <v>0</v>
      </c>
      <c r="H31" s="26"/>
      <c r="I31" s="60"/>
      <c r="J31" s="89"/>
      <c r="L31" s="33"/>
      <c r="P31" s="33">
        <f t="shared" si="0"/>
        <v>0</v>
      </c>
      <c r="AA31" s="33">
        <f t="shared" si="1"/>
        <v>0</v>
      </c>
    </row>
    <row r="32" spans="1:27" ht="18" customHeight="1">
      <c r="A32" s="32" t="s">
        <v>47</v>
      </c>
      <c r="E32" s="86">
        <v>9281</v>
      </c>
      <c r="F32" s="23"/>
      <c r="G32" s="33">
        <f t="shared" si="2"/>
        <v>0</v>
      </c>
      <c r="H32" s="26"/>
      <c r="I32" s="60"/>
      <c r="J32" s="89"/>
      <c r="L32" s="33"/>
      <c r="P32" s="33">
        <f t="shared" si="0"/>
        <v>0</v>
      </c>
      <c r="AA32" s="33">
        <f t="shared" si="1"/>
        <v>0</v>
      </c>
    </row>
    <row r="33" spans="1:27" ht="18" customHeight="1">
      <c r="A33" s="32" t="s">
        <v>48</v>
      </c>
      <c r="E33" s="86">
        <v>8810</v>
      </c>
      <c r="F33" s="23"/>
      <c r="G33" s="33">
        <f t="shared" si="2"/>
        <v>0</v>
      </c>
      <c r="H33" s="26"/>
      <c r="I33" s="60"/>
      <c r="J33" s="89"/>
      <c r="L33" s="33"/>
      <c r="P33" s="33">
        <f t="shared" si="0"/>
        <v>0</v>
      </c>
      <c r="AA33" s="33">
        <f t="shared" si="1"/>
        <v>0</v>
      </c>
    </row>
    <row r="34" spans="1:27" ht="18" customHeight="1">
      <c r="A34" s="32" t="s">
        <v>49</v>
      </c>
      <c r="E34" s="86">
        <v>8860</v>
      </c>
      <c r="F34" s="23"/>
      <c r="G34" s="33">
        <f t="shared" si="2"/>
        <v>0</v>
      </c>
      <c r="H34" s="26"/>
      <c r="I34" s="60"/>
      <c r="J34" s="89"/>
      <c r="L34" s="33"/>
      <c r="P34" s="33">
        <f t="shared" si="0"/>
        <v>0</v>
      </c>
      <c r="AA34" s="33">
        <f t="shared" si="1"/>
        <v>0</v>
      </c>
    </row>
    <row r="35" spans="1:27" ht="18" customHeight="1">
      <c r="A35" s="32" t="s">
        <v>50</v>
      </c>
      <c r="E35" s="86">
        <v>9180</v>
      </c>
      <c r="F35" s="23"/>
      <c r="G35" s="33">
        <f t="shared" si="2"/>
        <v>0</v>
      </c>
      <c r="H35" s="26"/>
      <c r="I35" s="60"/>
      <c r="J35" s="89"/>
      <c r="L35" s="33"/>
      <c r="P35" s="33">
        <f t="shared" si="0"/>
        <v>0</v>
      </c>
      <c r="AA35" s="33">
        <f t="shared" si="1"/>
        <v>0</v>
      </c>
    </row>
    <row r="36" spans="1:27" ht="18" customHeight="1">
      <c r="A36" s="32" t="s">
        <v>132</v>
      </c>
      <c r="E36" s="86">
        <v>9180</v>
      </c>
      <c r="F36" s="23"/>
      <c r="G36" s="33">
        <f t="shared" si="2"/>
        <v>0</v>
      </c>
      <c r="H36" s="26"/>
      <c r="I36" s="60"/>
      <c r="J36" s="89"/>
      <c r="L36" s="33"/>
      <c r="P36" s="33">
        <f t="shared" si="0"/>
        <v>0</v>
      </c>
      <c r="AA36" s="33"/>
    </row>
    <row r="37" spans="1:27" ht="18" customHeight="1">
      <c r="A37" s="32" t="s">
        <v>51</v>
      </c>
      <c r="E37" s="86">
        <v>9060</v>
      </c>
      <c r="F37" s="23"/>
      <c r="G37" s="33">
        <f t="shared" si="2"/>
        <v>0</v>
      </c>
      <c r="H37" s="26"/>
      <c r="I37" s="60"/>
      <c r="J37" s="89"/>
      <c r="L37" s="33"/>
      <c r="P37" s="33">
        <f t="shared" si="0"/>
        <v>0</v>
      </c>
      <c r="AA37" s="33">
        <f t="shared" si="1"/>
        <v>0</v>
      </c>
    </row>
    <row r="38" spans="1:27" ht="18" customHeight="1">
      <c r="A38" s="32" t="s">
        <v>52</v>
      </c>
      <c r="E38" s="86">
        <v>9200</v>
      </c>
      <c r="F38" s="23"/>
      <c r="G38" s="33">
        <f t="shared" si="2"/>
        <v>0</v>
      </c>
      <c r="H38" s="26"/>
      <c r="I38" s="60"/>
      <c r="J38" s="89"/>
      <c r="L38" s="33"/>
      <c r="P38" s="33">
        <f t="shared" si="0"/>
        <v>0</v>
      </c>
      <c r="AA38" s="33">
        <f t="shared" si="1"/>
        <v>0</v>
      </c>
    </row>
    <row r="39" spans="1:27" ht="18" customHeight="1">
      <c r="A39" s="32" t="s">
        <v>53</v>
      </c>
      <c r="E39" s="86">
        <v>9220</v>
      </c>
      <c r="F39" s="23"/>
      <c r="G39" s="33">
        <f t="shared" si="2"/>
        <v>0</v>
      </c>
      <c r="H39" s="26"/>
      <c r="I39" s="60"/>
      <c r="J39" s="89"/>
      <c r="L39" s="33"/>
      <c r="P39" s="33">
        <f t="shared" si="0"/>
        <v>0</v>
      </c>
      <c r="AA39" s="33">
        <f t="shared" si="1"/>
        <v>0</v>
      </c>
    </row>
    <row r="40" spans="1:27" ht="18" customHeight="1">
      <c r="A40" s="71" t="s">
        <v>54</v>
      </c>
      <c r="B40" s="113"/>
      <c r="C40" s="114"/>
      <c r="D40" s="115"/>
      <c r="E40" s="86">
        <v>9270</v>
      </c>
      <c r="F40" s="23"/>
      <c r="G40" s="33">
        <f t="shared" si="2"/>
        <v>0</v>
      </c>
      <c r="H40" s="26"/>
      <c r="I40" s="60"/>
      <c r="J40" s="89"/>
      <c r="L40" s="33"/>
      <c r="P40" s="33">
        <f t="shared" si="0"/>
        <v>0</v>
      </c>
      <c r="AA40" s="33">
        <f t="shared" si="1"/>
        <v>0</v>
      </c>
    </row>
    <row r="41" spans="6:16" ht="12.75">
      <c r="F41" s="72"/>
      <c r="G41" s="72"/>
      <c r="H41" s="72"/>
      <c r="I41" s="63"/>
      <c r="J41" s="44"/>
      <c r="P41" s="33">
        <f aca="true" t="shared" si="3" ref="P41:P48">+F28</f>
        <v>0</v>
      </c>
    </row>
    <row r="42" spans="1:16" ht="15">
      <c r="A42" s="32" t="s">
        <v>37</v>
      </c>
      <c r="F42" s="88">
        <f>SUM(F27:F40)</f>
        <v>0</v>
      </c>
      <c r="G42" s="88">
        <f>SUM(G27:G40)</f>
        <v>0</v>
      </c>
      <c r="I42" s="74"/>
      <c r="J42" s="44"/>
      <c r="P42" s="33">
        <f t="shared" si="3"/>
        <v>0</v>
      </c>
    </row>
    <row r="43" spans="8:16" ht="12.75">
      <c r="H43" s="72"/>
      <c r="I43" s="63"/>
      <c r="J43" s="44"/>
      <c r="P43" s="33">
        <f t="shared" si="3"/>
        <v>0</v>
      </c>
    </row>
    <row r="44" spans="1:27" ht="18" customHeight="1">
      <c r="A44" s="32" t="s">
        <v>131</v>
      </c>
      <c r="H44" s="61">
        <f>+H22-F42+G42</f>
        <v>0</v>
      </c>
      <c r="I44" s="63"/>
      <c r="J44" s="44"/>
      <c r="P44" s="33">
        <f t="shared" si="3"/>
        <v>0</v>
      </c>
      <c r="AA44" s="33">
        <f>+H44</f>
        <v>0</v>
      </c>
    </row>
    <row r="45" spans="8:16" ht="12.75">
      <c r="H45" s="72"/>
      <c r="I45" s="63"/>
      <c r="J45" s="44"/>
      <c r="P45" s="33">
        <f t="shared" si="3"/>
        <v>0</v>
      </c>
    </row>
    <row r="46" spans="1:27" ht="18" customHeight="1">
      <c r="A46" s="32" t="s">
        <v>56</v>
      </c>
      <c r="F46" s="21">
        <v>1</v>
      </c>
      <c r="H46" s="61">
        <f>ROUND(H44*F46,2)</f>
        <v>0</v>
      </c>
      <c r="I46" s="63"/>
      <c r="J46" s="44"/>
      <c r="P46" s="33">
        <f t="shared" si="3"/>
        <v>0</v>
      </c>
      <c r="AA46" s="33">
        <f>+H46</f>
        <v>0</v>
      </c>
    </row>
    <row r="47" spans="9:16" ht="12.75">
      <c r="I47" s="63"/>
      <c r="J47" s="44"/>
      <c r="P47" s="33">
        <f t="shared" si="3"/>
        <v>0</v>
      </c>
    </row>
    <row r="48" spans="1:27" ht="18" customHeight="1">
      <c r="A48" s="71" t="s">
        <v>57</v>
      </c>
      <c r="D48" s="113"/>
      <c r="E48" s="114"/>
      <c r="F48" s="115"/>
      <c r="H48" s="23"/>
      <c r="I48" s="60"/>
      <c r="J48" s="44"/>
      <c r="L48" s="33"/>
      <c r="P48" s="33">
        <f t="shared" si="3"/>
        <v>0</v>
      </c>
      <c r="AA48" s="33">
        <f>+H48</f>
        <v>0</v>
      </c>
    </row>
    <row r="49" spans="1:27" s="75" customFormat="1" ht="12.75">
      <c r="A49" s="93"/>
      <c r="D49" s="76"/>
      <c r="E49" s="76"/>
      <c r="F49" s="76"/>
      <c r="G49" s="77"/>
      <c r="H49" s="78"/>
      <c r="I49" s="79"/>
      <c r="J49" s="80"/>
      <c r="K49" s="81"/>
      <c r="L49" s="77"/>
      <c r="P49" s="77"/>
      <c r="AA49" s="77"/>
    </row>
    <row r="50" spans="1:27" s="75" customFormat="1" ht="18" customHeight="1" thickBot="1">
      <c r="A50" s="93" t="s">
        <v>127</v>
      </c>
      <c r="D50" s="76"/>
      <c r="E50" s="76"/>
      <c r="F50" s="76"/>
      <c r="G50" s="77"/>
      <c r="H50" s="101">
        <f>+H46-H48</f>
        <v>0</v>
      </c>
      <c r="I50" s="79"/>
      <c r="J50" s="80"/>
      <c r="K50" s="81"/>
      <c r="L50" s="77"/>
      <c r="P50" s="77"/>
      <c r="AA50" s="77"/>
    </row>
    <row r="51" spans="9:16" ht="13.5" thickTop="1">
      <c r="I51" s="63"/>
      <c r="J51" s="44"/>
      <c r="P51" s="33">
        <f>+F37</f>
        <v>0</v>
      </c>
    </row>
    <row r="52" spans="1:10" ht="12.75">
      <c r="A52" s="82" t="s">
        <v>60</v>
      </c>
      <c r="B52" s="83"/>
      <c r="C52" s="83"/>
      <c r="D52" s="83"/>
      <c r="E52" s="83"/>
      <c r="F52" s="84"/>
      <c r="G52" s="84"/>
      <c r="H52" s="84"/>
      <c r="I52" s="83"/>
      <c r="J52" s="44"/>
    </row>
    <row r="53" spans="1:11" s="99" customFormat="1" ht="22.5" customHeight="1">
      <c r="A53" s="94" t="s">
        <v>125</v>
      </c>
      <c r="B53" s="95"/>
      <c r="C53" s="95"/>
      <c r="D53" s="95"/>
      <c r="E53" s="95"/>
      <c r="F53" s="96"/>
      <c r="G53" s="96"/>
      <c r="H53" s="96"/>
      <c r="I53" s="95"/>
      <c r="J53" s="97"/>
      <c r="K53" s="98"/>
    </row>
    <row r="54" spans="1:11" s="99" customFormat="1" ht="14.25" customHeight="1">
      <c r="A54" s="110"/>
      <c r="B54" s="111"/>
      <c r="C54" s="111"/>
      <c r="D54" s="111"/>
      <c r="E54" s="111"/>
      <c r="F54" s="111"/>
      <c r="G54" s="111"/>
      <c r="H54" s="111"/>
      <c r="I54" s="111"/>
      <c r="J54" s="112"/>
      <c r="K54" s="98"/>
    </row>
    <row r="55" spans="1:11" s="99" customFormat="1" ht="14.2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6"/>
      <c r="K55" s="98"/>
    </row>
    <row r="56" spans="1:11" s="99" customFormat="1" ht="14.25" customHeight="1">
      <c r="A56" s="104"/>
      <c r="B56" s="105"/>
      <c r="C56" s="105"/>
      <c r="D56" s="105"/>
      <c r="E56" s="105"/>
      <c r="F56" s="105"/>
      <c r="G56" s="105"/>
      <c r="H56" s="105"/>
      <c r="I56" s="105"/>
      <c r="J56" s="106"/>
      <c r="K56" s="98"/>
    </row>
    <row r="57" spans="1:11" s="99" customFormat="1" ht="14.25" customHeight="1">
      <c r="A57" s="104"/>
      <c r="B57" s="105"/>
      <c r="C57" s="105"/>
      <c r="D57" s="105"/>
      <c r="E57" s="105"/>
      <c r="F57" s="105"/>
      <c r="G57" s="105"/>
      <c r="H57" s="105"/>
      <c r="I57" s="105"/>
      <c r="J57" s="106"/>
      <c r="K57" s="98"/>
    </row>
    <row r="58" spans="1:11" s="99" customFormat="1" ht="14.25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6"/>
      <c r="K58" s="98"/>
    </row>
    <row r="59" spans="1:11" s="99" customFormat="1" ht="14.25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6"/>
      <c r="K59" s="98"/>
    </row>
    <row r="60" spans="1:11" s="99" customFormat="1" ht="14.25" customHeight="1">
      <c r="A60" s="104"/>
      <c r="B60" s="105"/>
      <c r="C60" s="105"/>
      <c r="D60" s="105"/>
      <c r="E60" s="105"/>
      <c r="F60" s="105"/>
      <c r="G60" s="105"/>
      <c r="H60" s="105"/>
      <c r="I60" s="105"/>
      <c r="J60" s="106"/>
      <c r="K60" s="98"/>
    </row>
    <row r="61" spans="1:11" s="99" customFormat="1" ht="14.2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9"/>
      <c r="K61" s="98"/>
    </row>
    <row r="62" spans="1:11" s="99" customFormat="1" ht="22.5" customHeight="1">
      <c r="A62" s="94" t="s">
        <v>126</v>
      </c>
      <c r="B62" s="95"/>
      <c r="C62" s="95"/>
      <c r="D62" s="95"/>
      <c r="E62" s="95"/>
      <c r="F62" s="96"/>
      <c r="G62" s="96"/>
      <c r="H62" s="96"/>
      <c r="I62" s="95"/>
      <c r="J62" s="97"/>
      <c r="K62" s="98"/>
    </row>
    <row r="63" spans="1:11" s="99" customFormat="1" ht="14.25" customHeight="1">
      <c r="A63" s="110"/>
      <c r="B63" s="111"/>
      <c r="C63" s="111"/>
      <c r="D63" s="111"/>
      <c r="E63" s="111"/>
      <c r="F63" s="111"/>
      <c r="G63" s="111"/>
      <c r="H63" s="111"/>
      <c r="I63" s="111"/>
      <c r="J63" s="112"/>
      <c r="K63" s="98"/>
    </row>
    <row r="64" spans="1:11" s="99" customFormat="1" ht="14.25" customHeight="1">
      <c r="A64" s="104"/>
      <c r="B64" s="105"/>
      <c r="C64" s="105"/>
      <c r="D64" s="105"/>
      <c r="E64" s="105"/>
      <c r="F64" s="105"/>
      <c r="G64" s="105"/>
      <c r="H64" s="105"/>
      <c r="I64" s="105"/>
      <c r="J64" s="106"/>
      <c r="K64" s="98"/>
    </row>
    <row r="65" spans="1:11" s="99" customFormat="1" ht="14.2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6"/>
      <c r="K65" s="98"/>
    </row>
    <row r="66" spans="1:11" s="99" customFormat="1" ht="14.25" customHeight="1">
      <c r="A66" s="104"/>
      <c r="B66" s="105"/>
      <c r="C66" s="105"/>
      <c r="D66" s="105"/>
      <c r="E66" s="105"/>
      <c r="F66" s="105"/>
      <c r="G66" s="105"/>
      <c r="H66" s="105"/>
      <c r="I66" s="105"/>
      <c r="J66" s="106"/>
      <c r="K66" s="98"/>
    </row>
    <row r="67" spans="1:11" s="99" customFormat="1" ht="14.25" customHeight="1">
      <c r="A67" s="104"/>
      <c r="B67" s="105"/>
      <c r="C67" s="105"/>
      <c r="D67" s="105"/>
      <c r="E67" s="105"/>
      <c r="F67" s="105"/>
      <c r="G67" s="105"/>
      <c r="H67" s="105"/>
      <c r="I67" s="105"/>
      <c r="J67" s="106"/>
      <c r="K67" s="98"/>
    </row>
    <row r="68" spans="1:11" s="99" customFormat="1" ht="14.25" customHeight="1">
      <c r="A68" s="104"/>
      <c r="B68" s="105"/>
      <c r="C68" s="105"/>
      <c r="D68" s="105"/>
      <c r="E68" s="105"/>
      <c r="F68" s="105"/>
      <c r="G68" s="105"/>
      <c r="H68" s="105"/>
      <c r="I68" s="105"/>
      <c r="J68" s="106"/>
      <c r="K68" s="98"/>
    </row>
    <row r="69" spans="1:11" s="99" customFormat="1" ht="14.25" customHeight="1">
      <c r="A69" s="104"/>
      <c r="B69" s="105"/>
      <c r="C69" s="105"/>
      <c r="D69" s="105"/>
      <c r="E69" s="105"/>
      <c r="F69" s="105"/>
      <c r="G69" s="105"/>
      <c r="H69" s="105"/>
      <c r="I69" s="105"/>
      <c r="J69" s="106"/>
      <c r="K69" s="98"/>
    </row>
    <row r="70" spans="1:11" s="99" customFormat="1" ht="14.25" customHeight="1">
      <c r="A70" s="104"/>
      <c r="B70" s="105"/>
      <c r="C70" s="105"/>
      <c r="D70" s="105"/>
      <c r="E70" s="105"/>
      <c r="F70" s="105"/>
      <c r="G70" s="105"/>
      <c r="H70" s="105"/>
      <c r="I70" s="105"/>
      <c r="J70" s="106"/>
      <c r="K70" s="98"/>
    </row>
    <row r="71" spans="1:11" s="99" customFormat="1" ht="14.25" customHeight="1">
      <c r="A71" s="104"/>
      <c r="B71" s="105"/>
      <c r="C71" s="105"/>
      <c r="D71" s="105"/>
      <c r="E71" s="105"/>
      <c r="F71" s="105"/>
      <c r="G71" s="105"/>
      <c r="H71" s="105"/>
      <c r="I71" s="105"/>
      <c r="J71" s="106"/>
      <c r="K71" s="98"/>
    </row>
    <row r="72" spans="1:11" s="99" customFormat="1" ht="14.25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6"/>
      <c r="K72" s="98"/>
    </row>
    <row r="73" spans="1:11" s="99" customFormat="1" ht="14.2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9"/>
      <c r="K73" s="98"/>
    </row>
    <row r="74" ht="12.75">
      <c r="J74" s="44"/>
    </row>
    <row r="75" ht="12.75">
      <c r="J75" s="44"/>
    </row>
    <row r="76" ht="12.75">
      <c r="J76" s="44"/>
    </row>
    <row r="77" ht="12.75">
      <c r="J77" s="44"/>
    </row>
    <row r="78" ht="12.75">
      <c r="J78" s="44"/>
    </row>
    <row r="79" ht="12.75">
      <c r="J79" s="44"/>
    </row>
    <row r="80" ht="12.75">
      <c r="J80" s="44"/>
    </row>
    <row r="81" ht="12.75">
      <c r="J81" s="44"/>
    </row>
    <row r="82" ht="12.75">
      <c r="J82" s="44"/>
    </row>
    <row r="83" ht="12.75">
      <c r="J83" s="44"/>
    </row>
    <row r="84" ht="12.75">
      <c r="J84" s="44"/>
    </row>
    <row r="85" ht="12.75">
      <c r="J85" s="44"/>
    </row>
    <row r="86" ht="12.75">
      <c r="J86" s="44"/>
    </row>
    <row r="87" ht="12.75">
      <c r="J87" s="44"/>
    </row>
    <row r="88" ht="12.75">
      <c r="J88" s="44"/>
    </row>
    <row r="89" ht="12.75">
      <c r="J89" s="44"/>
    </row>
    <row r="90" ht="12.75">
      <c r="J90" s="44"/>
    </row>
    <row r="91" ht="12.75">
      <c r="J91" s="44"/>
    </row>
    <row r="92" ht="12.75">
      <c r="J92" s="44"/>
    </row>
    <row r="93" ht="12.75">
      <c r="J93" s="44"/>
    </row>
    <row r="94" ht="12.75">
      <c r="J94" s="44"/>
    </row>
    <row r="95" ht="12.75">
      <c r="J95" s="44"/>
    </row>
    <row r="96" ht="12.75">
      <c r="J96" s="44"/>
    </row>
    <row r="97" ht="12.75">
      <c r="J97" s="44"/>
    </row>
    <row r="98" ht="12.75">
      <c r="J98" s="44"/>
    </row>
    <row r="99" ht="12.75">
      <c r="J99" s="44"/>
    </row>
    <row r="100" ht="12.75">
      <c r="J100" s="44"/>
    </row>
    <row r="101" ht="12.75">
      <c r="J101" s="44"/>
    </row>
    <row r="102" ht="12.75">
      <c r="J102" s="44"/>
    </row>
    <row r="103" ht="12.75">
      <c r="J103" s="44"/>
    </row>
    <row r="104" ht="12.75">
      <c r="J104" s="44"/>
    </row>
    <row r="105" ht="12.75">
      <c r="J105" s="44"/>
    </row>
    <row r="106" ht="12.75">
      <c r="J106" s="44"/>
    </row>
    <row r="107" ht="12.75">
      <c r="J107" s="44"/>
    </row>
    <row r="108" ht="12.75">
      <c r="J108" s="44"/>
    </row>
    <row r="109" ht="12.75">
      <c r="J109" s="44"/>
    </row>
    <row r="110" ht="12.75">
      <c r="J110" s="44"/>
    </row>
    <row r="111" ht="12.75">
      <c r="J111" s="44"/>
    </row>
    <row r="112" ht="12.75">
      <c r="J112" s="44"/>
    </row>
    <row r="113" ht="12.75">
      <c r="J113" s="44"/>
    </row>
    <row r="114" ht="12.75">
      <c r="J114" s="44"/>
    </row>
    <row r="115" ht="12.75">
      <c r="J115" s="44"/>
    </row>
    <row r="116" ht="12.75">
      <c r="J116" s="44"/>
    </row>
    <row r="117" ht="12.75">
      <c r="J117" s="44"/>
    </row>
    <row r="118" ht="12.75">
      <c r="J118" s="44"/>
    </row>
    <row r="119" ht="12.75">
      <c r="J119" s="44"/>
    </row>
    <row r="120" ht="12.75">
      <c r="J120" s="44"/>
    </row>
    <row r="121" ht="12.75">
      <c r="J121" s="44"/>
    </row>
    <row r="122" ht="12.75">
      <c r="J122" s="44"/>
    </row>
    <row r="123" ht="12.75">
      <c r="J123" s="44"/>
    </row>
    <row r="124" ht="12.75">
      <c r="J124" s="44"/>
    </row>
    <row r="125" ht="12.75">
      <c r="J125" s="44"/>
    </row>
    <row r="126" ht="12.75">
      <c r="J126" s="44"/>
    </row>
    <row r="127" ht="12.75">
      <c r="J127" s="44"/>
    </row>
    <row r="128" ht="12.75">
      <c r="J128" s="44"/>
    </row>
    <row r="129" ht="12.75">
      <c r="J129" s="44"/>
    </row>
    <row r="130" ht="12.75">
      <c r="J130" s="44"/>
    </row>
    <row r="131" ht="12.75">
      <c r="J131" s="44"/>
    </row>
    <row r="132" ht="12.75">
      <c r="J132" s="44"/>
    </row>
    <row r="133" ht="12.75">
      <c r="J133" s="44"/>
    </row>
    <row r="134" ht="12.75">
      <c r="J134" s="44"/>
    </row>
    <row r="135" ht="12.75">
      <c r="J135" s="44"/>
    </row>
    <row r="136" ht="12.75">
      <c r="J136" s="44"/>
    </row>
    <row r="137" ht="12.75">
      <c r="J137" s="44"/>
    </row>
    <row r="138" ht="12.75">
      <c r="J138" s="44"/>
    </row>
    <row r="139" ht="12.75">
      <c r="J139" s="44"/>
    </row>
    <row r="140" ht="12.75">
      <c r="J140" s="44"/>
    </row>
    <row r="141" ht="12.75">
      <c r="J141" s="44"/>
    </row>
    <row r="142" ht="12.75">
      <c r="J142" s="44"/>
    </row>
    <row r="143" ht="12.75">
      <c r="J143" s="44"/>
    </row>
    <row r="144" ht="12.75">
      <c r="J144" s="44"/>
    </row>
    <row r="145" ht="12.75">
      <c r="J145" s="44"/>
    </row>
    <row r="146" ht="12.75">
      <c r="J146" s="44"/>
    </row>
    <row r="147" ht="12.75">
      <c r="J147" s="44"/>
    </row>
    <row r="148" ht="12.75">
      <c r="J148" s="44"/>
    </row>
    <row r="149" ht="12.75">
      <c r="J149" s="44"/>
    </row>
    <row r="150" ht="12.75">
      <c r="J150" s="44"/>
    </row>
    <row r="151" ht="12.75">
      <c r="J151" s="44"/>
    </row>
    <row r="152" ht="12.75">
      <c r="J152" s="44"/>
    </row>
    <row r="153" ht="12.75">
      <c r="J153" s="44"/>
    </row>
    <row r="154" ht="12.75">
      <c r="J154" s="44"/>
    </row>
    <row r="155" ht="12.75">
      <c r="J155" s="44"/>
    </row>
    <row r="156" ht="12.75">
      <c r="J156" s="44"/>
    </row>
    <row r="157" ht="12.75">
      <c r="J157" s="44"/>
    </row>
    <row r="158" ht="12.75">
      <c r="J158" s="44"/>
    </row>
    <row r="159" ht="12.75">
      <c r="J159" s="44"/>
    </row>
    <row r="160" ht="12.75">
      <c r="J160" s="44"/>
    </row>
    <row r="161" ht="12.75">
      <c r="J161" s="44"/>
    </row>
    <row r="162" ht="12.75">
      <c r="J162" s="44"/>
    </row>
    <row r="163" ht="12.75">
      <c r="J163" s="44"/>
    </row>
    <row r="164" ht="12.75">
      <c r="J164" s="44"/>
    </row>
    <row r="165" ht="12.75">
      <c r="J165" s="44"/>
    </row>
    <row r="166" ht="12.75">
      <c r="J166" s="44"/>
    </row>
    <row r="167" ht="12.75">
      <c r="J167" s="44"/>
    </row>
    <row r="168" ht="12.75">
      <c r="J168" s="44"/>
    </row>
    <row r="169" ht="12.75">
      <c r="J169" s="44"/>
    </row>
    <row r="170" ht="12.75">
      <c r="J170" s="44"/>
    </row>
    <row r="171" ht="12.75">
      <c r="J171" s="44"/>
    </row>
    <row r="172" ht="12.75">
      <c r="J172" s="44"/>
    </row>
    <row r="173" ht="12.75">
      <c r="J173" s="44"/>
    </row>
    <row r="174" ht="12.75">
      <c r="J174" s="44"/>
    </row>
    <row r="175" ht="12.75">
      <c r="J175" s="44"/>
    </row>
    <row r="176" ht="12.75">
      <c r="J176" s="44"/>
    </row>
    <row r="177" ht="12.75">
      <c r="J177" s="44"/>
    </row>
    <row r="178" ht="12.75">
      <c r="J178" s="44"/>
    </row>
    <row r="179" ht="12.75">
      <c r="J179" s="44"/>
    </row>
    <row r="180" ht="12.75">
      <c r="J180" s="44"/>
    </row>
    <row r="181" ht="12.75">
      <c r="J181" s="44"/>
    </row>
    <row r="182" ht="12.75">
      <c r="J182" s="44"/>
    </row>
    <row r="183" ht="12.75">
      <c r="J183" s="44"/>
    </row>
    <row r="184" ht="12.75">
      <c r="J184" s="44"/>
    </row>
    <row r="185" ht="12.75">
      <c r="J185" s="44"/>
    </row>
    <row r="186" ht="12.75">
      <c r="J186" s="44"/>
    </row>
    <row r="187" ht="12.75">
      <c r="J187" s="44"/>
    </row>
    <row r="188" ht="12.75">
      <c r="J188" s="44"/>
    </row>
    <row r="189" ht="12.75">
      <c r="J189" s="44"/>
    </row>
    <row r="190" ht="12.75">
      <c r="J190" s="44"/>
    </row>
    <row r="191" ht="12.75">
      <c r="J191" s="44"/>
    </row>
    <row r="192" ht="12.75">
      <c r="J192" s="44"/>
    </row>
    <row r="193" ht="12.75">
      <c r="J193" s="44"/>
    </row>
    <row r="194" ht="12.75">
      <c r="J194" s="44"/>
    </row>
    <row r="195" ht="12.75">
      <c r="J195" s="44"/>
    </row>
    <row r="196" ht="12.75">
      <c r="J196" s="44"/>
    </row>
    <row r="197" ht="12.75">
      <c r="J197" s="44"/>
    </row>
    <row r="198" ht="12.75">
      <c r="J198" s="44"/>
    </row>
    <row r="199" ht="12.75">
      <c r="J199" s="44"/>
    </row>
    <row r="200" ht="12.75">
      <c r="J200" s="44"/>
    </row>
    <row r="201" ht="12.75">
      <c r="J201" s="44"/>
    </row>
    <row r="202" ht="12.75">
      <c r="J202" s="44"/>
    </row>
    <row r="203" ht="12.75">
      <c r="J203" s="44"/>
    </row>
    <row r="204" ht="12.75">
      <c r="J204" s="44"/>
    </row>
    <row r="205" ht="12.75">
      <c r="J205" s="44"/>
    </row>
    <row r="206" ht="12.75">
      <c r="J206" s="44"/>
    </row>
    <row r="207" ht="12.75">
      <c r="J207" s="44"/>
    </row>
    <row r="208" ht="12.75">
      <c r="J208" s="44"/>
    </row>
    <row r="209" ht="12.75">
      <c r="J209" s="44"/>
    </row>
    <row r="210" ht="12.75">
      <c r="J210" s="44"/>
    </row>
    <row r="211" ht="12.75">
      <c r="J211" s="44"/>
    </row>
    <row r="212" ht="12.75">
      <c r="J212" s="44"/>
    </row>
    <row r="213" ht="12.75">
      <c r="J213" s="44"/>
    </row>
    <row r="214" ht="12.75">
      <c r="J214" s="44"/>
    </row>
    <row r="215" ht="12.75">
      <c r="J215" s="44"/>
    </row>
    <row r="216" ht="12.75">
      <c r="J216" s="44"/>
    </row>
    <row r="217" ht="12.75">
      <c r="J217" s="44"/>
    </row>
    <row r="218" ht="12.75">
      <c r="J218" s="44"/>
    </row>
    <row r="219" ht="12.75">
      <c r="J219" s="44"/>
    </row>
    <row r="220" ht="12.75">
      <c r="J220" s="44"/>
    </row>
    <row r="221" ht="12.75">
      <c r="J221" s="44"/>
    </row>
    <row r="222" ht="12.75">
      <c r="J222" s="44"/>
    </row>
    <row r="223" ht="12.75">
      <c r="J223" s="44"/>
    </row>
    <row r="224" ht="12.75">
      <c r="J224" s="44"/>
    </row>
    <row r="225" ht="12.75">
      <c r="J225" s="44"/>
    </row>
    <row r="226" ht="12.75">
      <c r="J226" s="44"/>
    </row>
    <row r="227" ht="12.75">
      <c r="J227" s="44"/>
    </row>
    <row r="228" ht="12.75">
      <c r="J228" s="44"/>
    </row>
    <row r="229" ht="12.75">
      <c r="J229" s="44"/>
    </row>
    <row r="230" ht="12.75">
      <c r="J230" s="44"/>
    </row>
    <row r="231" ht="12.75">
      <c r="J231" s="44"/>
    </row>
    <row r="232" ht="12.75">
      <c r="J232" s="44"/>
    </row>
    <row r="233" ht="12.75">
      <c r="J233" s="44"/>
    </row>
    <row r="234" ht="12.75">
      <c r="J234" s="44"/>
    </row>
    <row r="235" ht="12.75">
      <c r="J235" s="44"/>
    </row>
    <row r="236" ht="12.75">
      <c r="J236" s="44"/>
    </row>
    <row r="237" ht="12.75">
      <c r="J237" s="44"/>
    </row>
    <row r="238" ht="12.75">
      <c r="J238" s="44"/>
    </row>
    <row r="239" ht="12.75">
      <c r="J239" s="44"/>
    </row>
    <row r="240" ht="12.75">
      <c r="J240" s="44"/>
    </row>
    <row r="241" ht="12.75">
      <c r="J241" s="44"/>
    </row>
    <row r="242" ht="12.75">
      <c r="J242" s="44"/>
    </row>
    <row r="243" ht="12.75">
      <c r="J243" s="44"/>
    </row>
    <row r="244" ht="12.75">
      <c r="J244" s="44"/>
    </row>
    <row r="245" ht="12.75">
      <c r="J245" s="44"/>
    </row>
    <row r="246" ht="12.75">
      <c r="J246" s="44"/>
    </row>
    <row r="247" ht="12.75">
      <c r="J247" s="44"/>
    </row>
    <row r="248" ht="12.75">
      <c r="J248" s="44"/>
    </row>
    <row r="249" ht="12.75">
      <c r="J249" s="44"/>
    </row>
    <row r="250" ht="12.75">
      <c r="J250" s="44"/>
    </row>
    <row r="251" ht="12.75">
      <c r="J251" s="44"/>
    </row>
    <row r="252" ht="12.75">
      <c r="J252" s="44"/>
    </row>
    <row r="253" ht="12.75">
      <c r="J253" s="44"/>
    </row>
    <row r="254" ht="12.75">
      <c r="J254" s="44"/>
    </row>
    <row r="255" ht="12.75">
      <c r="J255" s="44"/>
    </row>
    <row r="256" ht="12.75">
      <c r="J256" s="44"/>
    </row>
    <row r="257" ht="12.75">
      <c r="J257" s="44"/>
    </row>
    <row r="258" ht="12.75">
      <c r="J258" s="44"/>
    </row>
    <row r="259" ht="12.75">
      <c r="J259" s="44"/>
    </row>
    <row r="260" ht="12.75">
      <c r="J260" s="44"/>
    </row>
    <row r="261" ht="12.75">
      <c r="J261" s="44"/>
    </row>
    <row r="262" ht="12.75">
      <c r="J262" s="44"/>
    </row>
    <row r="263" ht="12.75">
      <c r="J263" s="44"/>
    </row>
    <row r="264" ht="12.75">
      <c r="J264" s="44"/>
    </row>
    <row r="265" ht="12.75">
      <c r="J265" s="44"/>
    </row>
    <row r="266" ht="12.75">
      <c r="J266" s="44"/>
    </row>
    <row r="267" ht="12.75">
      <c r="J267" s="44"/>
    </row>
    <row r="268" ht="12.75">
      <c r="J268" s="44"/>
    </row>
    <row r="269" ht="12.75">
      <c r="J269" s="44"/>
    </row>
    <row r="270" ht="12.75">
      <c r="J270" s="44"/>
    </row>
    <row r="271" ht="12.75">
      <c r="J271" s="44"/>
    </row>
    <row r="272" ht="12.75">
      <c r="J272" s="44"/>
    </row>
    <row r="273" ht="12.75">
      <c r="J273" s="44"/>
    </row>
    <row r="274" ht="12.75">
      <c r="J274" s="44"/>
    </row>
    <row r="275" ht="12.75">
      <c r="J275" s="44"/>
    </row>
    <row r="276" ht="12.75">
      <c r="J276" s="44"/>
    </row>
    <row r="277" ht="12.75">
      <c r="J277" s="44"/>
    </row>
    <row r="278" ht="12.75">
      <c r="J278" s="44"/>
    </row>
    <row r="279" ht="12.75">
      <c r="J279" s="44"/>
    </row>
    <row r="280" ht="12.75">
      <c r="J280" s="44"/>
    </row>
    <row r="281" ht="12.75">
      <c r="J281" s="44"/>
    </row>
    <row r="282" ht="12.75">
      <c r="J282" s="44"/>
    </row>
    <row r="283" ht="12.75">
      <c r="J283" s="44"/>
    </row>
    <row r="284" ht="12.75">
      <c r="J284" s="44"/>
    </row>
    <row r="285" ht="12.75">
      <c r="J285" s="44"/>
    </row>
    <row r="286" ht="12.75">
      <c r="J286" s="44"/>
    </row>
    <row r="287" ht="12.75">
      <c r="J287" s="44"/>
    </row>
    <row r="288" ht="12.75">
      <c r="J288" s="44"/>
    </row>
    <row r="289" ht="12.75">
      <c r="J289" s="44"/>
    </row>
    <row r="290" ht="12.75">
      <c r="J290" s="44"/>
    </row>
    <row r="291" ht="12.75">
      <c r="J291" s="44"/>
    </row>
    <row r="292" ht="12.75">
      <c r="J292" s="44"/>
    </row>
    <row r="293" ht="12.75">
      <c r="J293" s="44"/>
    </row>
    <row r="294" ht="12.75">
      <c r="J294" s="44"/>
    </row>
    <row r="295" ht="12.75">
      <c r="J295" s="44"/>
    </row>
    <row r="296" ht="12.75">
      <c r="J296" s="44"/>
    </row>
    <row r="297" ht="12.75">
      <c r="J297" s="44"/>
    </row>
    <row r="298" ht="12.75">
      <c r="J298" s="44"/>
    </row>
    <row r="299" ht="12.75">
      <c r="J299" s="44"/>
    </row>
    <row r="300" ht="12.75">
      <c r="J300" s="44"/>
    </row>
    <row r="301" ht="12.75">
      <c r="J301" s="44"/>
    </row>
    <row r="302" ht="12.75">
      <c r="J302" s="44"/>
    </row>
    <row r="303" ht="12.75">
      <c r="J303" s="44"/>
    </row>
    <row r="304" ht="12.75">
      <c r="J304" s="44"/>
    </row>
    <row r="305" ht="12.75">
      <c r="J305" s="44"/>
    </row>
    <row r="306" ht="12.75">
      <c r="J306" s="44"/>
    </row>
    <row r="307" ht="12.75">
      <c r="J307" s="44"/>
    </row>
    <row r="308" ht="12.75">
      <c r="J308" s="44"/>
    </row>
    <row r="309" ht="12.75">
      <c r="J309" s="44"/>
    </row>
    <row r="310" ht="12.75">
      <c r="J310" s="44"/>
    </row>
    <row r="311" ht="12.75">
      <c r="J311" s="44"/>
    </row>
    <row r="312" ht="12.75">
      <c r="J312" s="44"/>
    </row>
    <row r="313" ht="12.75">
      <c r="J313" s="44"/>
    </row>
    <row r="314" ht="12.75">
      <c r="J314" s="44"/>
    </row>
    <row r="315" ht="12.75">
      <c r="J315" s="44"/>
    </row>
    <row r="316" ht="12.75">
      <c r="J316" s="44"/>
    </row>
    <row r="317" ht="12.75">
      <c r="J317" s="44"/>
    </row>
    <row r="318" ht="12.75">
      <c r="J318" s="44"/>
    </row>
    <row r="319" ht="12.75">
      <c r="J319" s="44"/>
    </row>
    <row r="320" ht="12.75">
      <c r="J320" s="44"/>
    </row>
    <row r="321" ht="12.75">
      <c r="J321" s="44"/>
    </row>
    <row r="322" ht="12.75">
      <c r="J322" s="44"/>
    </row>
    <row r="323" ht="12.75">
      <c r="J323" s="44"/>
    </row>
    <row r="324" ht="12.75">
      <c r="J324" s="44"/>
    </row>
    <row r="325" ht="12.75">
      <c r="J325" s="44"/>
    </row>
    <row r="326" ht="12.75">
      <c r="J326" s="44"/>
    </row>
    <row r="327" ht="12.75">
      <c r="J327" s="44"/>
    </row>
    <row r="328" ht="12.75">
      <c r="J328" s="44"/>
    </row>
    <row r="329" ht="12.75">
      <c r="J329" s="44"/>
    </row>
    <row r="330" ht="12.75">
      <c r="J330" s="44"/>
    </row>
    <row r="331" ht="12.75">
      <c r="J331" s="44"/>
    </row>
    <row r="332" ht="12.75">
      <c r="J332" s="44"/>
    </row>
    <row r="333" ht="12.75">
      <c r="J333" s="44"/>
    </row>
    <row r="334" ht="12.75">
      <c r="J334" s="44"/>
    </row>
    <row r="335" ht="12.75">
      <c r="J335" s="44"/>
    </row>
    <row r="336" ht="12.75">
      <c r="J336" s="44"/>
    </row>
    <row r="337" ht="12.75">
      <c r="J337" s="44"/>
    </row>
    <row r="338" ht="12.75">
      <c r="J338" s="44"/>
    </row>
    <row r="339" ht="12.75">
      <c r="J339" s="44"/>
    </row>
    <row r="340" ht="12.75">
      <c r="J340" s="44"/>
    </row>
  </sheetData>
  <sheetProtection password="E4E0" sheet="1" formatCells="0" formatColumns="0" formatRows="0"/>
  <mergeCells count="24">
    <mergeCell ref="D48:F48"/>
    <mergeCell ref="B16:H16"/>
    <mergeCell ref="B21:F21"/>
    <mergeCell ref="B40:D40"/>
    <mergeCell ref="B4:F4"/>
    <mergeCell ref="A54:J54"/>
    <mergeCell ref="A67:J67"/>
    <mergeCell ref="A68:J68"/>
    <mergeCell ref="A69:J69"/>
    <mergeCell ref="A70:J70"/>
    <mergeCell ref="A71:J71"/>
    <mergeCell ref="A59:J59"/>
    <mergeCell ref="A60:J60"/>
    <mergeCell ref="A61:J61"/>
    <mergeCell ref="A72:J72"/>
    <mergeCell ref="A73:J73"/>
    <mergeCell ref="A55:J55"/>
    <mergeCell ref="A56:J56"/>
    <mergeCell ref="A57:J57"/>
    <mergeCell ref="A65:J65"/>
    <mergeCell ref="A66:J66"/>
    <mergeCell ref="A58:J58"/>
    <mergeCell ref="A63:J63"/>
    <mergeCell ref="A64:J64"/>
  </mergeCells>
  <dataValidations count="6">
    <dataValidation type="decimal" operator="lessThanOrEqual" allowBlank="1" showInputMessage="1" showErrorMessage="1" errorTitle="Erreur !" error="Le montant de la dépense personnelle est supérieur à la dépense totale." sqref="H28:H40">
      <formula1>F28</formula1>
    </dataValidation>
    <dataValidation type="date" operator="greaterThan" allowBlank="1" showInputMessage="1" showErrorMessage="1" errorTitle="Erreur !" error="Vérifiez votre date SVP !" sqref="B5 D5">
      <formula1>38353</formula1>
    </dataValidation>
    <dataValidation type="decimal" operator="lessThanOrEqual" allowBlank="1" showInputMessage="1" showErrorMessage="1" errorTitle="Erreur !" error="Le nombre ne peut être supérieur à 100 !" sqref="G26">
      <formula1>100</formula1>
    </dataValidation>
    <dataValidation type="decimal" allowBlank="1" showInputMessage="1" showErrorMessage="1" errorTitle="Erreur !" error="Ce champ doit être numérique SVP !" sqref="H20:H21 F28:F40 F46 H48:H50 F27:H27">
      <formula1>-100000000</formula1>
      <formula2>1000000000000</formula2>
    </dataValidation>
    <dataValidation type="list" showInputMessage="1" showErrorMessage="1" errorTitle="Erreur !" error="Doit être Oui ou Non." sqref="H14">
      <formula1>OuiNon</formula1>
    </dataValidation>
    <dataValidation errorStyle="warning" showInputMessage="1" showErrorMessage="1" errorTitle="Validation" error="Voulez-vous vraiment utiliser ce numéro d'état T776 ?" sqref="I5"/>
  </dataValidations>
  <printOptions/>
  <pageMargins left="1.037401575" right="1.037401575" top="0.984251969" bottom="0.984251969" header="0.4921259845" footer="0.4921259845"/>
  <pageSetup fitToHeight="2" fitToWidth="1" horizontalDpi="300" verticalDpi="300" orientation="portrait" paperSize="122" scale="6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5.57421875" style="0" bestFit="1" customWidth="1"/>
    <col min="2" max="2" width="11.421875" style="11" customWidth="1"/>
    <col min="3" max="3" width="16.28125" style="3" bestFit="1" customWidth="1"/>
  </cols>
  <sheetData>
    <row r="1" spans="1:5" ht="12.75">
      <c r="A1" t="s">
        <v>83</v>
      </c>
      <c r="C1" s="3" t="s">
        <v>105</v>
      </c>
      <c r="D1" t="s">
        <v>106</v>
      </c>
      <c r="E1" t="s">
        <v>107</v>
      </c>
    </row>
    <row r="2" spans="1:8" ht="12.75">
      <c r="A2">
        <v>1</v>
      </c>
      <c r="C2" s="3">
        <f>+Loyer1!I5</f>
        <v>1</v>
      </c>
      <c r="D2">
        <f aca="true" t="shared" si="0" ref="D2:D7">COUNTIF(États,C2)</f>
        <v>1</v>
      </c>
      <c r="E2">
        <f aca="true" t="shared" si="1" ref="E2:E7">IF(D2&gt;1,1,0)</f>
        <v>0</v>
      </c>
      <c r="H2" t="s">
        <v>112</v>
      </c>
    </row>
    <row r="3" spans="1:8" ht="12.75">
      <c r="A3">
        <v>2</v>
      </c>
      <c r="C3" s="3">
        <f>+Loyer2!I5</f>
        <v>2</v>
      </c>
      <c r="D3">
        <f t="shared" si="0"/>
        <v>1</v>
      </c>
      <c r="E3">
        <f t="shared" si="1"/>
        <v>0</v>
      </c>
      <c r="H3" t="s">
        <v>62</v>
      </c>
    </row>
    <row r="4" spans="1:5" ht="12.75">
      <c r="A4">
        <v>3</v>
      </c>
      <c r="C4" s="3">
        <f>+Loyer3!I5</f>
        <v>3</v>
      </c>
      <c r="D4">
        <f t="shared" si="0"/>
        <v>1</v>
      </c>
      <c r="E4">
        <f t="shared" si="1"/>
        <v>0</v>
      </c>
    </row>
    <row r="5" spans="1:5" ht="12.75">
      <c r="A5">
        <v>4</v>
      </c>
      <c r="C5" s="3">
        <f>+Loyer4!I5</f>
        <v>4</v>
      </c>
      <c r="D5">
        <f t="shared" si="0"/>
        <v>1</v>
      </c>
      <c r="E5">
        <f t="shared" si="1"/>
        <v>0</v>
      </c>
    </row>
    <row r="6" spans="1:5" ht="12.75">
      <c r="A6">
        <v>5</v>
      </c>
      <c r="C6" s="3">
        <f>+Loyer5!I5</f>
        <v>5</v>
      </c>
      <c r="D6">
        <f t="shared" si="0"/>
        <v>1</v>
      </c>
      <c r="E6">
        <f t="shared" si="1"/>
        <v>0</v>
      </c>
    </row>
    <row r="7" spans="1:5" ht="12.75">
      <c r="A7">
        <v>6</v>
      </c>
      <c r="C7" s="3">
        <f>+Loyer6!I5</f>
        <v>6</v>
      </c>
      <c r="D7">
        <f t="shared" si="0"/>
        <v>1</v>
      </c>
      <c r="E7">
        <f t="shared" si="1"/>
        <v>0</v>
      </c>
    </row>
    <row r="9" spans="5:6" ht="12.75">
      <c r="E9">
        <f>SUM(E2:E7)</f>
        <v>0</v>
      </c>
      <c r="F9" t="s">
        <v>37</v>
      </c>
    </row>
    <row r="18" spans="6:7" ht="12.75">
      <c r="F18" t="s">
        <v>113</v>
      </c>
      <c r="G18" t="s">
        <v>114</v>
      </c>
    </row>
    <row r="19" spans="2:7" ht="12.75">
      <c r="B19" s="15">
        <v>2012</v>
      </c>
      <c r="C19" s="16">
        <v>40909</v>
      </c>
      <c r="D19" s="17">
        <v>41274</v>
      </c>
      <c r="F19" s="17">
        <f>VLOOKUP(Année,LesDates,2,FALSE)</f>
        <v>42736</v>
      </c>
      <c r="G19" s="17">
        <f>VLOOKUP(Année,LesDates,3,FALSE)</f>
        <v>43100</v>
      </c>
    </row>
    <row r="20" spans="2:4" ht="12.75">
      <c r="B20" s="15">
        <f aca="true" t="shared" si="2" ref="B20:B42">+B19+1</f>
        <v>2013</v>
      </c>
      <c r="C20" s="16">
        <f>+C19+366</f>
        <v>41275</v>
      </c>
      <c r="D20" s="16">
        <f>+D19+365</f>
        <v>41639</v>
      </c>
    </row>
    <row r="21" spans="2:4" ht="12.75">
      <c r="B21" s="15">
        <f t="shared" si="2"/>
        <v>2014</v>
      </c>
      <c r="C21" s="16">
        <f aca="true" t="shared" si="3" ref="C21:C42">+D20+1</f>
        <v>41640</v>
      </c>
      <c r="D21" s="16">
        <f>+C21+364</f>
        <v>42004</v>
      </c>
    </row>
    <row r="22" spans="2:4" ht="12.75">
      <c r="B22" s="15">
        <f t="shared" si="2"/>
        <v>2015</v>
      </c>
      <c r="C22" s="16">
        <f t="shared" si="3"/>
        <v>42005</v>
      </c>
      <c r="D22" s="16">
        <f>+C22+364</f>
        <v>42369</v>
      </c>
    </row>
    <row r="23" spans="2:4" ht="12.75">
      <c r="B23" s="15">
        <f t="shared" si="2"/>
        <v>2016</v>
      </c>
      <c r="C23" s="16">
        <f t="shared" si="3"/>
        <v>42370</v>
      </c>
      <c r="D23" s="16">
        <f>+C23+365</f>
        <v>42735</v>
      </c>
    </row>
    <row r="24" spans="2:4" ht="12.75">
      <c r="B24" s="15">
        <f t="shared" si="2"/>
        <v>2017</v>
      </c>
      <c r="C24" s="16">
        <f t="shared" si="3"/>
        <v>42736</v>
      </c>
      <c r="D24" s="16">
        <f>+C24+364</f>
        <v>43100</v>
      </c>
    </row>
    <row r="25" spans="2:4" ht="12.75">
      <c r="B25" s="15">
        <f t="shared" si="2"/>
        <v>2018</v>
      </c>
      <c r="C25" s="16">
        <f t="shared" si="3"/>
        <v>43101</v>
      </c>
      <c r="D25" s="16">
        <f>+C25+364</f>
        <v>43465</v>
      </c>
    </row>
    <row r="26" spans="2:4" ht="12.75">
      <c r="B26" s="15">
        <f t="shared" si="2"/>
        <v>2019</v>
      </c>
      <c r="C26" s="16">
        <f t="shared" si="3"/>
        <v>43466</v>
      </c>
      <c r="D26" s="16">
        <f>+C26+364</f>
        <v>43830</v>
      </c>
    </row>
    <row r="27" spans="2:4" ht="12.75">
      <c r="B27" s="15">
        <f t="shared" si="2"/>
        <v>2020</v>
      </c>
      <c r="C27" s="16">
        <f t="shared" si="3"/>
        <v>43831</v>
      </c>
      <c r="D27" s="16">
        <f>+C27+365</f>
        <v>44196</v>
      </c>
    </row>
    <row r="28" spans="2:4" ht="12.75">
      <c r="B28" s="15">
        <f t="shared" si="2"/>
        <v>2021</v>
      </c>
      <c r="C28" s="16">
        <f t="shared" si="3"/>
        <v>44197</v>
      </c>
      <c r="D28" s="16">
        <f>+C28+364</f>
        <v>44561</v>
      </c>
    </row>
    <row r="29" spans="2:4" ht="12.75">
      <c r="B29" s="15">
        <f t="shared" si="2"/>
        <v>2022</v>
      </c>
      <c r="C29" s="16">
        <f t="shared" si="3"/>
        <v>44562</v>
      </c>
      <c r="D29" s="16">
        <f>+C29+364</f>
        <v>44926</v>
      </c>
    </row>
    <row r="30" spans="2:4" ht="12.75">
      <c r="B30" s="15">
        <f t="shared" si="2"/>
        <v>2023</v>
      </c>
      <c r="C30" s="16">
        <f t="shared" si="3"/>
        <v>44927</v>
      </c>
      <c r="D30" s="16">
        <f>+C30+364</f>
        <v>45291</v>
      </c>
    </row>
    <row r="31" spans="2:4" ht="12.75">
      <c r="B31" s="15">
        <f t="shared" si="2"/>
        <v>2024</v>
      </c>
      <c r="C31" s="16">
        <f t="shared" si="3"/>
        <v>45292</v>
      </c>
      <c r="D31" s="16">
        <f>+C31+365</f>
        <v>45657</v>
      </c>
    </row>
    <row r="32" spans="2:4" ht="12.75">
      <c r="B32" s="15">
        <f t="shared" si="2"/>
        <v>2025</v>
      </c>
      <c r="C32" s="16">
        <f t="shared" si="3"/>
        <v>45658</v>
      </c>
      <c r="D32" s="16">
        <f>+C32+364</f>
        <v>46022</v>
      </c>
    </row>
    <row r="33" spans="2:4" ht="12.75">
      <c r="B33" s="15">
        <f t="shared" si="2"/>
        <v>2026</v>
      </c>
      <c r="C33" s="16">
        <f t="shared" si="3"/>
        <v>46023</v>
      </c>
      <c r="D33" s="16">
        <f>+C33+364</f>
        <v>46387</v>
      </c>
    </row>
    <row r="34" spans="2:4" ht="12.75">
      <c r="B34" s="15">
        <f t="shared" si="2"/>
        <v>2027</v>
      </c>
      <c r="C34" s="16">
        <f t="shared" si="3"/>
        <v>46388</v>
      </c>
      <c r="D34" s="16">
        <f>+C34+364</f>
        <v>46752</v>
      </c>
    </row>
    <row r="35" spans="2:4" ht="12.75">
      <c r="B35" s="15">
        <f t="shared" si="2"/>
        <v>2028</v>
      </c>
      <c r="C35" s="16">
        <f t="shared" si="3"/>
        <v>46753</v>
      </c>
      <c r="D35" s="16">
        <f>+C35+365</f>
        <v>47118</v>
      </c>
    </row>
    <row r="36" spans="2:4" ht="12.75">
      <c r="B36" s="15">
        <f t="shared" si="2"/>
        <v>2029</v>
      </c>
      <c r="C36" s="16">
        <f t="shared" si="3"/>
        <v>47119</v>
      </c>
      <c r="D36" s="16">
        <f>+C36+364</f>
        <v>47483</v>
      </c>
    </row>
    <row r="37" spans="2:4" ht="12.75">
      <c r="B37" s="15">
        <f t="shared" si="2"/>
        <v>2030</v>
      </c>
      <c r="C37" s="16">
        <f t="shared" si="3"/>
        <v>47484</v>
      </c>
      <c r="D37" s="16">
        <f>+C37+364</f>
        <v>47848</v>
      </c>
    </row>
    <row r="38" spans="2:4" ht="12.75">
      <c r="B38" s="15">
        <f t="shared" si="2"/>
        <v>2031</v>
      </c>
      <c r="C38" s="16">
        <f t="shared" si="3"/>
        <v>47849</v>
      </c>
      <c r="D38" s="16">
        <f>+C38+364</f>
        <v>48213</v>
      </c>
    </row>
    <row r="39" spans="2:4" ht="12.75">
      <c r="B39" s="15">
        <f t="shared" si="2"/>
        <v>2032</v>
      </c>
      <c r="C39" s="16">
        <f t="shared" si="3"/>
        <v>48214</v>
      </c>
      <c r="D39" s="16">
        <f>+C39+365</f>
        <v>48579</v>
      </c>
    </row>
    <row r="40" spans="2:4" ht="12.75">
      <c r="B40" s="15">
        <f t="shared" si="2"/>
        <v>2033</v>
      </c>
      <c r="C40" s="16">
        <f t="shared" si="3"/>
        <v>48580</v>
      </c>
      <c r="D40" s="16">
        <f>+C40+364</f>
        <v>48944</v>
      </c>
    </row>
    <row r="41" spans="2:4" ht="12.75">
      <c r="B41" s="15">
        <f t="shared" si="2"/>
        <v>2034</v>
      </c>
      <c r="C41" s="16">
        <f t="shared" si="3"/>
        <v>48945</v>
      </c>
      <c r="D41" s="16">
        <f>+C41+364</f>
        <v>49309</v>
      </c>
    </row>
    <row r="42" spans="2:4" ht="12.75">
      <c r="B42" s="15">
        <f t="shared" si="2"/>
        <v>2035</v>
      </c>
      <c r="C42" s="16">
        <f t="shared" si="3"/>
        <v>49310</v>
      </c>
      <c r="D42" s="16">
        <f>+C42+364</f>
        <v>49674</v>
      </c>
    </row>
    <row r="43" spans="2:4" ht="12.75">
      <c r="B43" s="15"/>
      <c r="C43" s="16"/>
      <c r="D43" s="16"/>
    </row>
    <row r="44" spans="2:4" ht="12.75">
      <c r="B44" s="15"/>
      <c r="C44" s="16"/>
      <c r="D44" s="16"/>
    </row>
    <row r="45" spans="2:4" ht="12.75">
      <c r="B45" s="15"/>
      <c r="C45" s="16"/>
      <c r="D45" s="16"/>
    </row>
    <row r="46" spans="2:4" ht="12.75">
      <c r="B46" s="15"/>
      <c r="C46" s="16"/>
      <c r="D46" s="16"/>
    </row>
    <row r="47" spans="2:4" ht="12.75">
      <c r="B47" s="15"/>
      <c r="C47" s="16"/>
      <c r="D47" s="16"/>
    </row>
    <row r="48" spans="1:4" ht="12.75">
      <c r="A48" t="s">
        <v>116</v>
      </c>
      <c r="B48" s="15"/>
      <c r="C48" t="s">
        <v>115</v>
      </c>
      <c r="D48" s="16"/>
    </row>
    <row r="49" spans="1:4" ht="12.75">
      <c r="A49" t="s">
        <v>117</v>
      </c>
      <c r="B49" s="15"/>
      <c r="C49" s="12">
        <v>55887799</v>
      </c>
      <c r="D49" s="16"/>
    </row>
    <row r="50" spans="1:4" ht="12.75">
      <c r="A50" s="18" t="s">
        <v>119</v>
      </c>
      <c r="B50" s="15"/>
      <c r="C50" s="19">
        <v>0</v>
      </c>
      <c r="D50" s="16"/>
    </row>
    <row r="51" spans="2:4" ht="12.75">
      <c r="B51" s="15"/>
      <c r="C51" s="16"/>
      <c r="D51" s="16"/>
    </row>
    <row r="52" spans="2:4" ht="12.75">
      <c r="B52" s="15"/>
      <c r="C52" s="16"/>
      <c r="D52" s="16"/>
    </row>
    <row r="53" spans="2:4" ht="12.75">
      <c r="B53" s="15"/>
      <c r="C53" s="16"/>
      <c r="D53" s="16"/>
    </row>
    <row r="54" spans="2:4" ht="12.75">
      <c r="B54" s="15"/>
      <c r="C54" s="16"/>
      <c r="D54" s="16"/>
    </row>
    <row r="55" spans="2:4" ht="12.75">
      <c r="B55" s="15"/>
      <c r="C55" s="16"/>
      <c r="D55" s="16"/>
    </row>
    <row r="56" spans="2:4" ht="12.75">
      <c r="B56" s="15"/>
      <c r="C56" s="16"/>
      <c r="D56" s="16"/>
    </row>
    <row r="57" spans="2:4" ht="12.75">
      <c r="B57" s="15"/>
      <c r="C57" s="16"/>
      <c r="D57" s="16"/>
    </row>
    <row r="58" spans="2:4" ht="12.75">
      <c r="B58" s="15"/>
      <c r="C58" s="16"/>
      <c r="D58" s="16"/>
    </row>
    <row r="59" spans="2:4" ht="12.75">
      <c r="B59" s="15"/>
      <c r="C59" s="16"/>
      <c r="D59" s="16"/>
    </row>
    <row r="60" spans="2:4" ht="12.75">
      <c r="B60" s="15"/>
      <c r="C60" s="16"/>
      <c r="D60" s="16"/>
    </row>
    <row r="61" spans="2:4" ht="12.75">
      <c r="B61" s="15"/>
      <c r="C61" s="16"/>
      <c r="D61" s="16"/>
    </row>
    <row r="62" spans="2:4" ht="12.75">
      <c r="B62" s="15"/>
      <c r="C62" s="16"/>
      <c r="D62" s="16"/>
    </row>
    <row r="63" spans="2:4" ht="12.75">
      <c r="B63" s="15"/>
      <c r="C63" s="16"/>
      <c r="D63" s="16"/>
    </row>
    <row r="64" spans="2:4" ht="12.75">
      <c r="B64" s="15"/>
      <c r="C64" s="16"/>
      <c r="D64" s="16"/>
    </row>
    <row r="65" spans="2:4" ht="12.75">
      <c r="B65" s="15"/>
      <c r="C65" s="16"/>
      <c r="D65" s="16"/>
    </row>
    <row r="66" spans="2:4" ht="12.75">
      <c r="B66" s="15"/>
      <c r="C66" s="16"/>
      <c r="D66" s="16"/>
    </row>
    <row r="67" spans="2:4" ht="12.75">
      <c r="B67" s="15"/>
      <c r="C67" s="16"/>
      <c r="D67" s="16"/>
    </row>
    <row r="68" spans="2:4" ht="12.75">
      <c r="B68" s="15"/>
      <c r="C68" s="16"/>
      <c r="D68" s="16"/>
    </row>
    <row r="69" spans="2:4" ht="12.75">
      <c r="B69" s="15"/>
      <c r="C69" s="16"/>
      <c r="D69" s="16"/>
    </row>
    <row r="70" spans="2:4" ht="12.75">
      <c r="B70" s="15"/>
      <c r="C70" s="16"/>
      <c r="D70" s="16"/>
    </row>
    <row r="71" spans="2:4" ht="12.75">
      <c r="B71" s="15"/>
      <c r="C71" s="16"/>
      <c r="D71" s="16"/>
    </row>
    <row r="72" spans="2:4" ht="12.75">
      <c r="B72" s="15"/>
      <c r="C72" s="16"/>
      <c r="D72" s="16"/>
    </row>
    <row r="73" spans="2:4" ht="12.75">
      <c r="B73" s="15"/>
      <c r="C73" s="16"/>
      <c r="D73" s="16"/>
    </row>
    <row r="74" spans="2:4" ht="12.75">
      <c r="B74" s="15"/>
      <c r="C74" s="16"/>
      <c r="D74" s="16"/>
    </row>
    <row r="75" spans="2:4" ht="12.75">
      <c r="B75" s="15"/>
      <c r="C75" s="16"/>
      <c r="D75" s="16"/>
    </row>
    <row r="76" spans="2:4" ht="12.75">
      <c r="B76" s="15"/>
      <c r="C76" s="16"/>
      <c r="D76" s="16"/>
    </row>
    <row r="77" spans="2:4" ht="12.75">
      <c r="B77" s="15"/>
      <c r="C77" s="16"/>
      <c r="D77" s="16"/>
    </row>
    <row r="78" spans="2:4" ht="12.75">
      <c r="B78" s="15"/>
      <c r="C78" s="16"/>
      <c r="D78" s="16"/>
    </row>
    <row r="79" spans="2:4" ht="12.75">
      <c r="B79" s="15"/>
      <c r="C79" s="16"/>
      <c r="D79" s="16"/>
    </row>
    <row r="80" spans="2:4" ht="12.75">
      <c r="B80" s="15"/>
      <c r="C80" s="16"/>
      <c r="D80" s="16"/>
    </row>
    <row r="81" spans="2:4" ht="12.75">
      <c r="B81" s="15"/>
      <c r="C81" s="16"/>
      <c r="D81" s="16"/>
    </row>
    <row r="82" spans="2:4" ht="12.75">
      <c r="B82" s="15"/>
      <c r="C82" s="16"/>
      <c r="D82" s="16"/>
    </row>
    <row r="83" spans="2:4" ht="12.75">
      <c r="B83" s="15"/>
      <c r="C83" s="16"/>
      <c r="D83" s="16"/>
    </row>
    <row r="84" spans="2:4" ht="12.75">
      <c r="B84" s="15"/>
      <c r="C84" s="16"/>
      <c r="D84" s="16"/>
    </row>
    <row r="85" spans="2:4" ht="12.75">
      <c r="B85" s="15"/>
      <c r="C85" s="16"/>
      <c r="D85" s="16"/>
    </row>
    <row r="86" spans="2:4" ht="12.75">
      <c r="B86" s="15"/>
      <c r="C86" s="16"/>
      <c r="D86" s="16"/>
    </row>
    <row r="87" spans="2:4" ht="12.75">
      <c r="B87" s="15"/>
      <c r="C87" s="16"/>
      <c r="D87" s="16"/>
    </row>
    <row r="88" spans="2:4" ht="12.75">
      <c r="B88" s="15"/>
      <c r="C88" s="16"/>
      <c r="D88" s="16"/>
    </row>
    <row r="89" spans="2:4" ht="12.75">
      <c r="B89" s="15"/>
      <c r="C89" s="16"/>
      <c r="D89" s="16"/>
    </row>
    <row r="90" spans="2:4" ht="12.75">
      <c r="B90" s="15"/>
      <c r="C90" s="16"/>
      <c r="D90" s="16"/>
    </row>
    <row r="91" spans="2:4" ht="12.75">
      <c r="B91" s="15"/>
      <c r="C91" s="16"/>
      <c r="D91" s="16"/>
    </row>
    <row r="92" spans="2:4" ht="12.75">
      <c r="B92" s="15"/>
      <c r="C92" s="16"/>
      <c r="D92" s="16"/>
    </row>
    <row r="93" spans="2:4" ht="12.75">
      <c r="B93" s="15"/>
      <c r="C93" s="16"/>
      <c r="D93" s="16"/>
    </row>
    <row r="94" spans="2:4" ht="12.75">
      <c r="B94" s="15"/>
      <c r="C94" s="16"/>
      <c r="D94" s="16"/>
    </row>
    <row r="95" spans="2:4" ht="12.75">
      <c r="B95" s="15"/>
      <c r="C95" s="16"/>
      <c r="D95" s="16"/>
    </row>
    <row r="96" spans="2:4" ht="12.75">
      <c r="B96" s="15"/>
      <c r="C96" s="16"/>
      <c r="D96" s="16"/>
    </row>
    <row r="97" spans="2:4" ht="12.75">
      <c r="B97" s="15"/>
      <c r="C97" s="16"/>
      <c r="D97" s="16"/>
    </row>
    <row r="98" spans="2:4" ht="12.75">
      <c r="B98" s="15"/>
      <c r="C98" s="16"/>
      <c r="D98" s="16"/>
    </row>
    <row r="99" spans="2:4" ht="12.75">
      <c r="B99" s="15"/>
      <c r="C99" s="16"/>
      <c r="D99" s="16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0" bestFit="1" customWidth="1"/>
    <col min="2" max="2" width="4.8515625" style="0" customWidth="1"/>
    <col min="12" max="17" width="18.28125" style="0" customWidth="1"/>
    <col min="19" max="19" width="31.28125" style="0" bestFit="1" customWidth="1"/>
    <col min="20" max="20" width="21.57421875" style="0" customWidth="1"/>
  </cols>
  <sheetData>
    <row r="1" ht="13.5" thickBot="1"/>
    <row r="2" spans="1:20" ht="13.5" thickBot="1">
      <c r="A2" s="4" t="s">
        <v>71</v>
      </c>
      <c r="C2" s="3">
        <f aca="true" t="shared" si="0" ref="C2:H2">IF(C3="Non",0,1)</f>
        <v>0</v>
      </c>
      <c r="D2" s="3">
        <f t="shared" si="0"/>
        <v>0</v>
      </c>
      <c r="E2" s="3">
        <f t="shared" si="0"/>
        <v>0</v>
      </c>
      <c r="F2" s="3">
        <f t="shared" si="0"/>
        <v>0</v>
      </c>
      <c r="G2" s="3">
        <f t="shared" si="0"/>
        <v>0</v>
      </c>
      <c r="H2" s="3">
        <f t="shared" si="0"/>
        <v>0</v>
      </c>
      <c r="I2" s="3">
        <f>SUM(C2:H2)</f>
        <v>0</v>
      </c>
      <c r="R2" s="8"/>
      <c r="S2" s="9"/>
      <c r="T2" s="8"/>
    </row>
    <row r="3" spans="1:20" ht="27" thickBot="1">
      <c r="A3" s="4" t="s">
        <v>70</v>
      </c>
      <c r="C3" s="3" t="str">
        <f>+Loyer1!H14</f>
        <v>Non</v>
      </c>
      <c r="D3" s="3" t="str">
        <f>+Loyer2!H14</f>
        <v>Non</v>
      </c>
      <c r="E3" s="3" t="str">
        <f>+Loyer3!H14</f>
        <v>Non</v>
      </c>
      <c r="F3" s="3" t="str">
        <f>+Loyer4!H14</f>
        <v>Non</v>
      </c>
      <c r="G3" s="3" t="str">
        <f>+Loyer5!H14</f>
        <v>Non</v>
      </c>
      <c r="H3" s="3" t="str">
        <f>+Loyer6!H14</f>
        <v>Non</v>
      </c>
      <c r="I3">
        <f>+Loyer1!D14</f>
        <v>0</v>
      </c>
      <c r="L3" s="5" t="s">
        <v>72</v>
      </c>
      <c r="M3" s="5" t="s">
        <v>73</v>
      </c>
      <c r="N3" s="5" t="s">
        <v>74</v>
      </c>
      <c r="O3" s="5" t="s">
        <v>75</v>
      </c>
      <c r="P3" s="5" t="s">
        <v>76</v>
      </c>
      <c r="Q3" s="5" t="s">
        <v>77</v>
      </c>
      <c r="R3" s="10">
        <f>COUNTBLANK(L4:Q4)</f>
        <v>2</v>
      </c>
      <c r="S3" s="9"/>
      <c r="T3" s="9" t="str">
        <f>+VLOOKUP(R3,repertoire,3,FALSE)</f>
        <v>c:\mp3\aaa</v>
      </c>
    </row>
    <row r="4" spans="3:20" ht="12.75">
      <c r="C4" s="2" t="s">
        <v>63</v>
      </c>
      <c r="D4" s="2" t="s">
        <v>64</v>
      </c>
      <c r="E4" s="2" t="s">
        <v>65</v>
      </c>
      <c r="F4" s="2" t="s">
        <v>66</v>
      </c>
      <c r="G4" s="2" t="s">
        <v>67</v>
      </c>
      <c r="H4" s="2" t="s">
        <v>68</v>
      </c>
      <c r="L4" s="6" t="s">
        <v>78</v>
      </c>
      <c r="M4" s="7" t="s">
        <v>79</v>
      </c>
      <c r="N4" s="7" t="s">
        <v>81</v>
      </c>
      <c r="O4" s="7"/>
      <c r="P4" s="7"/>
      <c r="Q4" s="7" t="s">
        <v>80</v>
      </c>
      <c r="R4" s="8">
        <v>3</v>
      </c>
      <c r="S4" s="8" t="str">
        <f>+L4&amp;":\"&amp;M4&amp;"\"&amp;Q4</f>
        <v>c:\mp3\TEC - Fichier associés.xls</v>
      </c>
      <c r="T4" s="8" t="str">
        <f>+L4&amp;":\"&amp;M4</f>
        <v>c:\mp3</v>
      </c>
    </row>
    <row r="5" spans="18:20" ht="12.75">
      <c r="R5" s="8">
        <v>2</v>
      </c>
      <c r="S5" s="8" t="str">
        <f>+L4&amp;":\"&amp;M4&amp;"\"&amp;N4&amp;"\"&amp;Q4</f>
        <v>c:\mp3\aaa\TEC - Fichier associés.xls</v>
      </c>
      <c r="T5" s="8" t="str">
        <f>+L4&amp;":\"&amp;M4&amp;"\"&amp;N4</f>
        <v>c:\mp3\aaa</v>
      </c>
    </row>
    <row r="6" spans="1:20" ht="12.75">
      <c r="A6" t="s">
        <v>35</v>
      </c>
      <c r="C6">
        <f>+Loyer1!L20</f>
        <v>0</v>
      </c>
      <c r="D6">
        <f>+Loyer2!M20</f>
        <v>0</v>
      </c>
      <c r="E6">
        <f>+Loyer3!N20</f>
        <v>0</v>
      </c>
      <c r="F6">
        <f>+Loyer4!O20</f>
        <v>0</v>
      </c>
      <c r="G6">
        <f>+Loyer5!P20</f>
        <v>0</v>
      </c>
      <c r="H6">
        <f>+Loyer6!Q20</f>
        <v>0</v>
      </c>
      <c r="R6" s="8">
        <v>1</v>
      </c>
      <c r="S6" s="8" t="str">
        <f>+L4&amp;":\"&amp;M4&amp;"\"&amp;N4&amp;"\"&amp;O4&amp;"\"&amp;Q4</f>
        <v>c:\mp3\aaa\\TEC - Fichier associés.xls</v>
      </c>
      <c r="T6" s="8" t="str">
        <f>+L4&amp;":\"&amp;M4&amp;"\"&amp;N4&amp;"\"&amp;O4</f>
        <v>c:\mp3\aaa\</v>
      </c>
    </row>
    <row r="7" spans="1:20" ht="12.75">
      <c r="A7" t="s">
        <v>36</v>
      </c>
      <c r="C7">
        <f>+Loyer1!L21</f>
        <v>0</v>
      </c>
      <c r="D7">
        <f>+Loyer2!M21</f>
        <v>0</v>
      </c>
      <c r="E7">
        <f>+Loyer3!N21</f>
        <v>0</v>
      </c>
      <c r="F7">
        <f>+Loyer4!O21</f>
        <v>0</v>
      </c>
      <c r="G7">
        <f>+Loyer5!P21</f>
        <v>0</v>
      </c>
      <c r="H7">
        <f>+Loyer6!Q21</f>
        <v>0</v>
      </c>
      <c r="R7" s="8">
        <v>0</v>
      </c>
      <c r="S7" s="8" t="str">
        <f>+L4&amp;":\"&amp;M4&amp;"\"&amp;N4&amp;"\"&amp;O4&amp;"\"&amp;P4&amp;"\"&amp;Q4</f>
        <v>c:\mp3\aaa\\\TEC - Fichier associés.xls</v>
      </c>
      <c r="T7" s="8" t="str">
        <f>+L4&amp;":\"&amp;M4&amp;"\"&amp;N4&amp;"\"&amp;O4&amp;"\"&amp;P4</f>
        <v>c:\mp3\aaa\\</v>
      </c>
    </row>
    <row r="8" spans="1:20" ht="12.75">
      <c r="A8" t="s">
        <v>37</v>
      </c>
      <c r="R8" s="8"/>
      <c r="S8" s="8"/>
      <c r="T8" s="8"/>
    </row>
    <row r="10" ht="12.75">
      <c r="A10" t="s">
        <v>38</v>
      </c>
    </row>
    <row r="12" spans="1:8" ht="12.75">
      <c r="A12" t="s">
        <v>41</v>
      </c>
      <c r="C12" s="1">
        <f>+Loyer1!G26</f>
        <v>0</v>
      </c>
      <c r="D12" s="1">
        <f>+Loyer2!H26</f>
        <v>0</v>
      </c>
      <c r="E12" s="1">
        <f>+Loyer3!I26</f>
        <v>0</v>
      </c>
      <c r="F12" s="1">
        <f>+Loyer4!J26</f>
        <v>0</v>
      </c>
      <c r="G12" s="1">
        <f>+Loyer5!AA26</f>
        <v>0</v>
      </c>
      <c r="H12" s="1">
        <f>+Loyer6!L26</f>
        <v>0</v>
      </c>
    </row>
    <row r="13" spans="1:8" ht="12.75">
      <c r="A13" t="s">
        <v>42</v>
      </c>
      <c r="C13">
        <f>+Loyer1!L27</f>
        <v>0</v>
      </c>
      <c r="D13">
        <f>+Loyer2!M27</f>
        <v>0</v>
      </c>
      <c r="E13">
        <f>+Loyer3!N27</f>
        <v>0</v>
      </c>
      <c r="F13">
        <f>+Loyer4!O27</f>
        <v>0</v>
      </c>
      <c r="G13">
        <f>+Loyer5!P27</f>
        <v>0</v>
      </c>
      <c r="H13">
        <f>+Loyer6!Q27</f>
        <v>0</v>
      </c>
    </row>
    <row r="14" spans="1:8" ht="12.75">
      <c r="A14" t="s">
        <v>43</v>
      </c>
      <c r="C14">
        <f>+Loyer1!L28</f>
        <v>0</v>
      </c>
      <c r="D14">
        <f>+Loyer2!M28</f>
        <v>0</v>
      </c>
      <c r="E14">
        <f>+Loyer3!N28</f>
        <v>0</v>
      </c>
      <c r="F14">
        <f>+Loyer4!O28</f>
        <v>0</v>
      </c>
      <c r="G14">
        <f>+Loyer5!P28</f>
        <v>0</v>
      </c>
      <c r="H14">
        <f>+Loyer6!Q28</f>
        <v>0</v>
      </c>
    </row>
    <row r="15" spans="1:8" ht="12.75">
      <c r="A15" t="s">
        <v>44</v>
      </c>
      <c r="C15">
        <f>+Loyer1!L29</f>
        <v>0</v>
      </c>
      <c r="D15">
        <f>+Loyer2!M29</f>
        <v>0</v>
      </c>
      <c r="E15">
        <f>+Loyer3!N29</f>
        <v>0</v>
      </c>
      <c r="F15">
        <f>+Loyer4!O29</f>
        <v>0</v>
      </c>
      <c r="G15">
        <f>+Loyer5!P29</f>
        <v>0</v>
      </c>
      <c r="H15">
        <f>+Loyer6!Q29</f>
        <v>0</v>
      </c>
    </row>
    <row r="16" spans="1:8" ht="12.75">
      <c r="A16" t="s">
        <v>45</v>
      </c>
      <c r="C16">
        <f>+Loyer1!L30</f>
        <v>0</v>
      </c>
      <c r="D16">
        <f>+Loyer2!M30</f>
        <v>0</v>
      </c>
      <c r="E16">
        <f>+Loyer3!N30</f>
        <v>0</v>
      </c>
      <c r="F16">
        <f>+Loyer4!O30</f>
        <v>0</v>
      </c>
      <c r="G16">
        <f>+Loyer5!P30</f>
        <v>0</v>
      </c>
      <c r="H16">
        <f>+Loyer6!Q30</f>
        <v>0</v>
      </c>
    </row>
    <row r="17" spans="1:8" ht="12.75">
      <c r="A17" t="s">
        <v>46</v>
      </c>
      <c r="C17">
        <f>+Loyer1!L31</f>
        <v>0</v>
      </c>
      <c r="D17">
        <f>+Loyer2!M31</f>
        <v>0</v>
      </c>
      <c r="E17">
        <f>+Loyer3!N31</f>
        <v>0</v>
      </c>
      <c r="F17">
        <f>+Loyer4!O31</f>
        <v>0</v>
      </c>
      <c r="G17">
        <f>+Loyer5!P31</f>
        <v>0</v>
      </c>
      <c r="H17">
        <f>+Loyer6!Q31</f>
        <v>0</v>
      </c>
    </row>
    <row r="18" spans="1:8" ht="12.75">
      <c r="A18" t="s">
        <v>47</v>
      </c>
      <c r="C18">
        <f>+Loyer1!L32</f>
        <v>0</v>
      </c>
      <c r="D18">
        <f>+Loyer2!M32</f>
        <v>0</v>
      </c>
      <c r="E18">
        <f>+Loyer3!N32</f>
        <v>0</v>
      </c>
      <c r="F18">
        <f>+Loyer4!O32</f>
        <v>0</v>
      </c>
      <c r="G18">
        <f>+Loyer5!P32</f>
        <v>0</v>
      </c>
      <c r="H18">
        <f>+Loyer6!Q32</f>
        <v>0</v>
      </c>
    </row>
    <row r="19" spans="1:8" ht="12.75">
      <c r="A19" t="s">
        <v>48</v>
      </c>
      <c r="C19">
        <f>+Loyer1!L33</f>
        <v>0</v>
      </c>
      <c r="D19">
        <f>+Loyer2!M33</f>
        <v>0</v>
      </c>
      <c r="E19">
        <f>+Loyer3!N33</f>
        <v>0</v>
      </c>
      <c r="F19">
        <f>+Loyer4!O33</f>
        <v>0</v>
      </c>
      <c r="G19">
        <f>+Loyer5!P33</f>
        <v>0</v>
      </c>
      <c r="H19">
        <f>+Loyer6!Q33</f>
        <v>0</v>
      </c>
    </row>
    <row r="20" spans="1:8" ht="12.75">
      <c r="A20" t="s">
        <v>49</v>
      </c>
      <c r="C20">
        <f>+Loyer1!L34</f>
        <v>0</v>
      </c>
      <c r="D20">
        <f>+Loyer2!M34</f>
        <v>0</v>
      </c>
      <c r="E20">
        <f>+Loyer3!N34</f>
        <v>0</v>
      </c>
      <c r="F20">
        <f>+Loyer4!O34</f>
        <v>0</v>
      </c>
      <c r="G20">
        <f>+Loyer5!P34</f>
        <v>0</v>
      </c>
      <c r="H20">
        <f>+Loyer6!Q34</f>
        <v>0</v>
      </c>
    </row>
    <row r="21" spans="1:8" ht="12.75">
      <c r="A21" t="s">
        <v>50</v>
      </c>
      <c r="C21">
        <f>+Loyer1!L35</f>
        <v>0</v>
      </c>
      <c r="D21">
        <f>+Loyer2!M35</f>
        <v>0</v>
      </c>
      <c r="E21">
        <f>+Loyer3!N35</f>
        <v>0</v>
      </c>
      <c r="F21">
        <f>+Loyer4!O35</f>
        <v>0</v>
      </c>
      <c r="G21">
        <f>+Loyer5!P35</f>
        <v>0</v>
      </c>
      <c r="H21">
        <f>+Loyer6!Q35</f>
        <v>0</v>
      </c>
    </row>
    <row r="22" spans="1:8" ht="12.75">
      <c r="A22" t="s">
        <v>51</v>
      </c>
      <c r="C22">
        <f>+Loyer1!L37</f>
        <v>0</v>
      </c>
      <c r="D22">
        <f>+Loyer2!M37</f>
        <v>0</v>
      </c>
      <c r="E22">
        <f>+Loyer3!N37</f>
        <v>0</v>
      </c>
      <c r="F22">
        <f>+Loyer4!O37</f>
        <v>0</v>
      </c>
      <c r="G22">
        <f>+Loyer5!P37</f>
        <v>0</v>
      </c>
      <c r="H22">
        <f>+Loyer6!Q37</f>
        <v>0</v>
      </c>
    </row>
    <row r="23" spans="1:8" ht="12.75">
      <c r="A23" t="s">
        <v>52</v>
      </c>
      <c r="C23">
        <f>+Loyer1!L38</f>
        <v>0</v>
      </c>
      <c r="D23">
        <f>+Loyer2!M38</f>
        <v>0</v>
      </c>
      <c r="E23">
        <f>+Loyer3!N38</f>
        <v>0</v>
      </c>
      <c r="F23">
        <f>+Loyer4!O38</f>
        <v>0</v>
      </c>
      <c r="G23">
        <f>+Loyer5!P38</f>
        <v>0</v>
      </c>
      <c r="H23">
        <f>+Loyer6!Q38</f>
        <v>0</v>
      </c>
    </row>
    <row r="24" spans="1:8" ht="12.75">
      <c r="A24" t="s">
        <v>53</v>
      </c>
      <c r="C24">
        <f>+Loyer1!L39</f>
        <v>0</v>
      </c>
      <c r="D24">
        <f>+Loyer2!M39</f>
        <v>0</v>
      </c>
      <c r="E24">
        <f>+Loyer3!N39</f>
        <v>0</v>
      </c>
      <c r="F24">
        <f>+Loyer4!O39</f>
        <v>0</v>
      </c>
      <c r="G24">
        <f>+Loyer5!P39</f>
        <v>0</v>
      </c>
      <c r="H24">
        <f>+Loyer6!Q39</f>
        <v>0</v>
      </c>
    </row>
    <row r="25" spans="1:8" ht="12.75">
      <c r="A25" t="s">
        <v>54</v>
      </c>
      <c r="C25">
        <f>+Loyer1!L40</f>
        <v>0</v>
      </c>
      <c r="D25">
        <f>+Loyer2!M40</f>
        <v>0</v>
      </c>
      <c r="E25">
        <f>+Loyer3!N40</f>
        <v>0</v>
      </c>
      <c r="F25">
        <f>+Loyer4!O40</f>
        <v>0</v>
      </c>
      <c r="G25">
        <f>+Loyer5!P40</f>
        <v>0</v>
      </c>
      <c r="H25">
        <f>+Loyer6!Q40</f>
        <v>0</v>
      </c>
    </row>
    <row r="27" ht="12.75">
      <c r="A27" t="s">
        <v>37</v>
      </c>
    </row>
    <row r="29" ht="12.75">
      <c r="A29" t="s">
        <v>55</v>
      </c>
    </row>
    <row r="31" spans="1:8" ht="12.75">
      <c r="A31" t="s">
        <v>56</v>
      </c>
      <c r="C31">
        <f>+Loyer1!L46</f>
        <v>0</v>
      </c>
      <c r="D31">
        <f>+Loyer2!M46</f>
        <v>0</v>
      </c>
      <c r="E31">
        <f>+Loyer3!N46</f>
        <v>0</v>
      </c>
      <c r="F31">
        <f>+Loyer4!O46</f>
        <v>0</v>
      </c>
      <c r="G31">
        <f>+Loyer5!P46</f>
        <v>0</v>
      </c>
      <c r="H31">
        <f>+Loyer6!Q46</f>
        <v>0</v>
      </c>
    </row>
    <row r="33" ht="12.75">
      <c r="A33" t="s">
        <v>57</v>
      </c>
    </row>
    <row r="35" spans="1:8" ht="12.75">
      <c r="A35" t="s">
        <v>58</v>
      </c>
      <c r="C35" t="e">
        <f>+Loyer1!#REF!</f>
        <v>#REF!</v>
      </c>
      <c r="D35" t="e">
        <f>+Loyer2!#REF!</f>
        <v>#REF!</v>
      </c>
      <c r="E35" t="e">
        <f>+Loyer3!#REF!</f>
        <v>#REF!</v>
      </c>
      <c r="F35" t="e">
        <f>+Loyer4!#REF!</f>
        <v>#REF!</v>
      </c>
      <c r="G35" t="e">
        <f>+Loyer5!#REF!</f>
        <v>#REF!</v>
      </c>
      <c r="H35" t="e">
        <f>+Loyer6!#REF!</f>
        <v>#REF!</v>
      </c>
    </row>
    <row r="37" spans="1:8" ht="12.75">
      <c r="A37" t="s">
        <v>69</v>
      </c>
      <c r="C37" t="e">
        <f>+Loyer1!#REF!</f>
        <v>#REF!</v>
      </c>
      <c r="D37" t="e">
        <f>+Loyer2!#REF!</f>
        <v>#REF!</v>
      </c>
      <c r="E37" t="e">
        <f>+Loyer3!#REF!</f>
        <v>#REF!</v>
      </c>
      <c r="F37" t="e">
        <f>+Loyer4!#REF!</f>
        <v>#REF!</v>
      </c>
      <c r="G37" t="e">
        <f>+Loyer5!#REF!</f>
        <v>#REF!</v>
      </c>
      <c r="H37" t="e">
        <f>+Loyer6!#REF!</f>
        <v>#REF!</v>
      </c>
    </row>
    <row r="39" ht="12.75">
      <c r="A39" t="s">
        <v>59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Lemieux Cantin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Monette</dc:creator>
  <cp:keywords/>
  <dc:description/>
  <cp:lastModifiedBy>Richard Monette</cp:lastModifiedBy>
  <cp:lastPrinted>2019-02-28T23:08:55Z</cp:lastPrinted>
  <dcterms:created xsi:type="dcterms:W3CDTF">2010-02-13T16:41:00Z</dcterms:created>
  <dcterms:modified xsi:type="dcterms:W3CDTF">2019-03-07T12:55:51Z</dcterms:modified>
  <cp:category/>
  <cp:version/>
  <cp:contentType/>
  <cp:contentStatus/>
</cp:coreProperties>
</file>